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255" windowHeight="8475" tabRatio="918"/>
  </bookViews>
  <sheets>
    <sheet name="1.太原市" sheetId="1" r:id="rId1"/>
    <sheet name="2.大同市" sheetId="2" r:id="rId2"/>
    <sheet name="6.朔州市" sheetId="3" r:id="rId3"/>
    <sheet name="9.忻州市" sheetId="4" r:id="rId4"/>
    <sheet name="11.吕梁市" sheetId="5" r:id="rId5"/>
    <sheet name="7.晋中市" sheetId="6" r:id="rId6"/>
    <sheet name="3.阳泉市" sheetId="7" r:id="rId7"/>
    <sheet name="4.长治市" sheetId="8" r:id="rId8"/>
    <sheet name="5.晋城市" sheetId="9" r:id="rId9"/>
    <sheet name="10.临汾市" sheetId="10" r:id="rId10"/>
    <sheet name="8.运城市" sheetId="11" r:id="rId11"/>
  </sheets>
  <definedNames>
    <definedName name="_xlnm.Print_Titles" localSheetId="0">'1.太原市'!$3:$5</definedName>
    <definedName name="_xlnm.Print_Titles" localSheetId="9">'10.临汾市'!$1:$4</definedName>
    <definedName name="_xlnm.Print_Titles" localSheetId="4">'11.吕梁市'!$1:$4</definedName>
    <definedName name="_xlnm.Print_Titles" localSheetId="1">'2.大同市'!$1:$4</definedName>
    <definedName name="_xlnm.Print_Titles" localSheetId="7">'4.长治市'!$1:$4</definedName>
    <definedName name="_xlnm.Print_Titles" localSheetId="2">'6.朔州市'!$1:$4</definedName>
    <definedName name="_xlnm.Print_Titles" localSheetId="5">'7.晋中市'!$1:$4</definedName>
    <definedName name="_xlnm.Print_Titles" localSheetId="10">'8.运城市'!$1:$4</definedName>
    <definedName name="_xlnm.Print_Titles" localSheetId="3">'9.忻州市'!$1:$4</definedName>
    <definedName name="_xlnm.Print_Titles" localSheetId="6">'3.阳泉市'!$1:$4</definedName>
    <definedName name="_xlnm.Print_Titles" localSheetId="8">'5.晋城市'!$1:$4</definedName>
  </definedNames>
  <calcPr calcId="144525"/>
</workbook>
</file>

<file path=xl/sharedStrings.xml><?xml version="1.0" encoding="utf-8"?>
<sst xmlns="http://schemas.openxmlformats.org/spreadsheetml/2006/main" count="522">
  <si>
    <t>附件</t>
  </si>
  <si>
    <t>山西省征地区片综合地价汇总表</t>
  </si>
  <si>
    <t>太原市</t>
  </si>
  <si>
    <t>县（市、区）名称</t>
  </si>
  <si>
    <t>区片编号</t>
  </si>
  <si>
    <t>区片名称</t>
  </si>
  <si>
    <t>传统区片名</t>
  </si>
  <si>
    <t>区片面积
（公顷）</t>
  </si>
  <si>
    <r>
      <rPr>
        <b/>
        <sz val="10"/>
        <color indexed="8"/>
        <rFont val="仿宋"/>
        <charset val="134"/>
      </rPr>
      <t>统一年产值（元</t>
    </r>
    <r>
      <rPr>
        <b/>
        <sz val="10"/>
        <color indexed="8"/>
        <rFont val="Times New Roman"/>
        <charset val="134"/>
      </rPr>
      <t>/</t>
    </r>
    <r>
      <rPr>
        <b/>
        <sz val="10"/>
        <color indexed="8"/>
        <rFont val="仿宋"/>
        <charset val="134"/>
      </rPr>
      <t>亩）</t>
    </r>
  </si>
  <si>
    <r>
      <rPr>
        <b/>
        <sz val="10"/>
        <color indexed="8"/>
        <rFont val="仿宋"/>
        <charset val="134"/>
      </rPr>
      <t>补偿倍数</t>
    </r>
  </si>
  <si>
    <r>
      <rPr>
        <b/>
        <sz val="10"/>
        <color rgb="FF000000"/>
        <rFont val="仿宋"/>
        <charset val="134"/>
      </rPr>
      <t>区片地价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"/>
        <charset val="134"/>
      </rPr>
      <t>（元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仿宋"/>
        <charset val="134"/>
      </rPr>
      <t>亩）</t>
    </r>
  </si>
  <si>
    <t>调整系数</t>
  </si>
  <si>
    <t>2019区片价（元/亩）</t>
  </si>
  <si>
    <t>增长额   （元/亩）</t>
  </si>
  <si>
    <t>面积加权平均值</t>
  </si>
  <si>
    <t>太原市面积加权平均值</t>
  </si>
  <si>
    <r>
      <rPr>
        <b/>
        <sz val="10"/>
        <color indexed="8"/>
        <rFont val="仿宋"/>
        <charset val="134"/>
      </rPr>
      <t>合计</t>
    </r>
  </si>
  <si>
    <r>
      <rPr>
        <b/>
        <sz val="10"/>
        <color indexed="8"/>
        <rFont val="仿宋"/>
        <charset val="134"/>
      </rPr>
      <t>土地补偿倍数（倍）</t>
    </r>
  </si>
  <si>
    <r>
      <rPr>
        <b/>
        <sz val="10"/>
        <color indexed="8"/>
        <rFont val="仿宋"/>
        <charset val="134"/>
      </rPr>
      <t>安置补助倍数（倍）</t>
    </r>
  </si>
  <si>
    <r>
      <rPr>
        <b/>
        <sz val="10"/>
        <color indexed="8"/>
        <rFont val="仿宋"/>
        <charset val="134"/>
      </rPr>
      <t>小店区</t>
    </r>
  </si>
  <si>
    <t>Ⅰ区</t>
  </si>
  <si>
    <r>
      <rPr>
        <sz val="10"/>
        <color indexed="8"/>
        <rFont val="仿宋"/>
        <charset val="134"/>
      </rPr>
      <t>城市建成区</t>
    </r>
  </si>
  <si>
    <t>Ⅱ区</t>
  </si>
  <si>
    <r>
      <rPr>
        <sz val="10"/>
        <color indexed="8"/>
        <rFont val="仿宋"/>
        <charset val="134"/>
      </rPr>
      <t>城市发展区</t>
    </r>
  </si>
  <si>
    <t>Ⅲ区</t>
  </si>
  <si>
    <r>
      <rPr>
        <sz val="10"/>
        <color indexed="8"/>
        <rFont val="仿宋"/>
        <charset val="134"/>
      </rPr>
      <t>东南耕作区</t>
    </r>
  </si>
  <si>
    <t>Ⅳ区</t>
  </si>
  <si>
    <r>
      <rPr>
        <sz val="10"/>
        <color indexed="8"/>
        <rFont val="仿宋"/>
        <charset val="134"/>
      </rPr>
      <t>东部丘陵区</t>
    </r>
  </si>
  <si>
    <r>
      <rPr>
        <b/>
        <sz val="10"/>
        <color indexed="8"/>
        <rFont val="仿宋"/>
        <charset val="134"/>
      </rPr>
      <t>全区平均标准</t>
    </r>
  </si>
  <si>
    <t>/</t>
  </si>
  <si>
    <r>
      <rPr>
        <b/>
        <sz val="10"/>
        <color indexed="8"/>
        <rFont val="仿宋"/>
        <charset val="134"/>
      </rPr>
      <t>迎泽区</t>
    </r>
  </si>
  <si>
    <t>中部平原丘陵结合区</t>
  </si>
  <si>
    <r>
      <rPr>
        <sz val="10"/>
        <color indexed="8"/>
        <rFont val="仿宋"/>
        <charset val="134"/>
      </rPr>
      <t>东部山区</t>
    </r>
  </si>
  <si>
    <t>杏花岭区</t>
  </si>
  <si>
    <t>近郊区</t>
  </si>
  <si>
    <t>丘陵区</t>
  </si>
  <si>
    <t>尖草坪区</t>
  </si>
  <si>
    <t>城市区</t>
  </si>
  <si>
    <t>城郊区</t>
  </si>
  <si>
    <t>山区</t>
  </si>
  <si>
    <r>
      <rPr>
        <b/>
        <sz val="10"/>
        <color indexed="8"/>
        <rFont val="仿宋"/>
        <charset val="134"/>
      </rPr>
      <t>万柏林区</t>
    </r>
  </si>
  <si>
    <r>
      <rPr>
        <sz val="10"/>
        <color indexed="8"/>
        <rFont val="仿宋"/>
        <charset val="134"/>
      </rPr>
      <t>城市建设区</t>
    </r>
  </si>
  <si>
    <r>
      <rPr>
        <sz val="10"/>
        <color indexed="8"/>
        <rFont val="仿宋"/>
        <charset val="134"/>
      </rPr>
      <t>山区</t>
    </r>
  </si>
  <si>
    <t>晋源区</t>
  </si>
  <si>
    <r>
      <rPr>
        <sz val="10"/>
        <color indexed="8"/>
        <rFont val="仿宋"/>
        <charset val="134"/>
      </rPr>
      <t>南部发展区</t>
    </r>
  </si>
  <si>
    <r>
      <rPr>
        <sz val="10"/>
        <color indexed="8"/>
        <rFont val="仿宋"/>
        <charset val="134"/>
      </rPr>
      <t>西部山区</t>
    </r>
  </si>
  <si>
    <r>
      <rPr>
        <b/>
        <sz val="10"/>
        <color indexed="8"/>
        <rFont val="仿宋"/>
        <charset val="134"/>
      </rPr>
      <t>清徐县</t>
    </r>
  </si>
  <si>
    <t>县城规划区</t>
  </si>
  <si>
    <t>工矿发展区</t>
  </si>
  <si>
    <r>
      <rPr>
        <sz val="10"/>
        <color indexed="8"/>
        <rFont val="仿宋"/>
        <charset val="134"/>
      </rPr>
      <t>中南部平川区</t>
    </r>
  </si>
  <si>
    <r>
      <rPr>
        <sz val="10"/>
        <color indexed="8"/>
        <rFont val="仿宋"/>
        <charset val="134"/>
      </rPr>
      <t>北部山区</t>
    </r>
  </si>
  <si>
    <r>
      <rPr>
        <b/>
        <sz val="10"/>
        <color indexed="8"/>
        <rFont val="仿宋"/>
        <charset val="134"/>
      </rPr>
      <t>全县平均标准</t>
    </r>
  </si>
  <si>
    <t>阳曲县</t>
  </si>
  <si>
    <r>
      <rPr>
        <sz val="10"/>
        <color indexed="8"/>
        <rFont val="仿宋"/>
        <charset val="134"/>
      </rPr>
      <t>县城规划区</t>
    </r>
  </si>
  <si>
    <r>
      <rPr>
        <sz val="10"/>
        <color indexed="8"/>
        <rFont val="仿宋"/>
        <charset val="134"/>
      </rPr>
      <t>平川区</t>
    </r>
  </si>
  <si>
    <r>
      <rPr>
        <sz val="10"/>
        <color indexed="8"/>
        <rFont val="仿宋"/>
        <charset val="134"/>
      </rPr>
      <t>丘陵区</t>
    </r>
  </si>
  <si>
    <r>
      <rPr>
        <sz val="10"/>
        <color indexed="8"/>
        <rFont val="仿宋"/>
        <charset val="134"/>
      </rPr>
      <t>低山区</t>
    </r>
  </si>
  <si>
    <t>Ⅴ区</t>
  </si>
  <si>
    <r>
      <rPr>
        <sz val="10"/>
        <color indexed="8"/>
        <rFont val="仿宋"/>
        <charset val="134"/>
      </rPr>
      <t>中山区</t>
    </r>
  </si>
  <si>
    <t>娄烦县</t>
  </si>
  <si>
    <r>
      <rPr>
        <sz val="10"/>
        <color indexed="8"/>
        <rFont val="仿宋"/>
        <charset val="134"/>
      </rPr>
      <t>汾河水库区</t>
    </r>
  </si>
  <si>
    <r>
      <rPr>
        <sz val="10"/>
        <color indexed="8"/>
        <rFont val="仿宋"/>
        <charset val="134"/>
      </rPr>
      <t>西北部山区</t>
    </r>
  </si>
  <si>
    <r>
      <rPr>
        <sz val="10"/>
        <color indexed="8"/>
        <rFont val="仿宋"/>
        <charset val="134"/>
      </rPr>
      <t>东部南部丘陵石山区</t>
    </r>
  </si>
  <si>
    <r>
      <rPr>
        <b/>
        <sz val="10"/>
        <color indexed="8"/>
        <rFont val="仿宋"/>
        <charset val="134"/>
      </rPr>
      <t>古交市</t>
    </r>
  </si>
  <si>
    <t>城市规划发展区</t>
  </si>
  <si>
    <r>
      <rPr>
        <sz val="10"/>
        <color indexed="8"/>
        <rFont val="仿宋"/>
        <charset val="134"/>
      </rPr>
      <t>经济发展区</t>
    </r>
  </si>
  <si>
    <r>
      <rPr>
        <sz val="10"/>
        <color indexed="8"/>
        <rFont val="仿宋"/>
        <charset val="134"/>
      </rPr>
      <t>边远农业区</t>
    </r>
  </si>
  <si>
    <r>
      <rPr>
        <b/>
        <sz val="10"/>
        <color indexed="8"/>
        <rFont val="仿宋"/>
        <charset val="134"/>
      </rPr>
      <t>全市平均标准</t>
    </r>
  </si>
  <si>
    <r>
      <rPr>
        <b/>
        <sz val="10"/>
        <color indexed="8"/>
        <rFont val="仿宋"/>
        <charset val="134"/>
      </rPr>
      <t>太原市平均标准</t>
    </r>
  </si>
  <si>
    <t>大同市</t>
  </si>
  <si>
    <r>
      <rPr>
        <b/>
        <sz val="10"/>
        <rFont val="仿宋"/>
        <charset val="134"/>
      </rPr>
      <t>统一年产值（元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亩）</t>
    </r>
  </si>
  <si>
    <t>补偿倍数</t>
  </si>
  <si>
    <r>
      <rPr>
        <b/>
        <sz val="10"/>
        <rFont val="仿宋"/>
        <charset val="134"/>
      </rPr>
      <t>区片地价
（元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亩）</t>
    </r>
  </si>
  <si>
    <t>大同市面积加权平均值</t>
  </si>
  <si>
    <t>合计</t>
  </si>
  <si>
    <t>土地补偿倍数（倍）</t>
  </si>
  <si>
    <t>安置补助倍数（倍）</t>
  </si>
  <si>
    <t>平城区</t>
  </si>
  <si>
    <t>南出口经济区</t>
  </si>
  <si>
    <t>城市近郊区</t>
  </si>
  <si>
    <t>御东经济发展区</t>
  </si>
  <si>
    <t>东北部农林区</t>
  </si>
  <si>
    <t>全区平均标准</t>
  </si>
  <si>
    <t>云冈区</t>
  </si>
  <si>
    <t>西部山区</t>
  </si>
  <si>
    <t>塔山工矿发展区</t>
  </si>
  <si>
    <t>南部山区</t>
  </si>
  <si>
    <t>东南部农业区</t>
  </si>
  <si>
    <t>新荣区</t>
  </si>
  <si>
    <t>西北部粮食主产区</t>
  </si>
  <si>
    <t>北部丘陵区</t>
  </si>
  <si>
    <t>城镇规划区</t>
  </si>
  <si>
    <t>南部工矿发展区</t>
  </si>
  <si>
    <t>东部丘陵区</t>
  </si>
  <si>
    <t>Ⅵ区</t>
  </si>
  <si>
    <t>东南部平川区</t>
  </si>
  <si>
    <t>阳高县</t>
  </si>
  <si>
    <t>环西北土石山区</t>
  </si>
  <si>
    <t>白登河滩地区</t>
  </si>
  <si>
    <t>中部丘陵区</t>
  </si>
  <si>
    <t>南部平川边山峪口区</t>
  </si>
  <si>
    <t>全县平均标准</t>
  </si>
  <si>
    <t>天镇县</t>
  </si>
  <si>
    <t>中部平川区</t>
  </si>
  <si>
    <t>广灵县</t>
  </si>
  <si>
    <t>南部土石山区</t>
  </si>
  <si>
    <t>灵丘县</t>
  </si>
  <si>
    <t>北山区</t>
  </si>
  <si>
    <t>平川区</t>
  </si>
  <si>
    <t>南山区</t>
  </si>
  <si>
    <t>浑源县</t>
  </si>
  <si>
    <t>西北黄土丘陵区</t>
  </si>
  <si>
    <t>土石山区</t>
  </si>
  <si>
    <t>东南盆地丘陵区</t>
  </si>
  <si>
    <t>左云县</t>
  </si>
  <si>
    <t>北部川丘区</t>
  </si>
  <si>
    <t>中南川丘区</t>
  </si>
  <si>
    <t>东南工矿发展区</t>
  </si>
  <si>
    <t>云州区</t>
  </si>
  <si>
    <t>北部山区</t>
  </si>
  <si>
    <t>西部工矿发展区</t>
  </si>
  <si>
    <t>西南平川区</t>
  </si>
  <si>
    <t>大同市平均标准</t>
  </si>
  <si>
    <t>朔州市</t>
  </si>
  <si>
    <r>
      <rPr>
        <b/>
        <sz val="10"/>
        <color rgb="FF000000"/>
        <rFont val="仿宋"/>
        <charset val="134"/>
      </rPr>
      <t>区片地价
（元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仿宋"/>
        <charset val="134"/>
      </rPr>
      <t>亩）</t>
    </r>
  </si>
  <si>
    <t>各县区面积加权平均值</t>
  </si>
  <si>
    <t>朔州市面积加权平均值</t>
  </si>
  <si>
    <r>
      <rPr>
        <b/>
        <sz val="10"/>
        <color indexed="8"/>
        <rFont val="仿宋"/>
        <charset val="134"/>
      </rPr>
      <t>朔城区</t>
    </r>
  </si>
  <si>
    <r>
      <rPr>
        <sz val="10"/>
        <color indexed="8"/>
        <rFont val="仿宋"/>
        <charset val="134"/>
      </rPr>
      <t>山坡区</t>
    </r>
  </si>
  <si>
    <r>
      <rPr>
        <sz val="10"/>
        <color indexed="8"/>
        <rFont val="仿宋"/>
        <charset val="134"/>
      </rPr>
      <t>西部平川区</t>
    </r>
  </si>
  <si>
    <r>
      <rPr>
        <sz val="10"/>
        <color indexed="8"/>
        <rFont val="仿宋"/>
        <charset val="134"/>
      </rPr>
      <t>城市规划区</t>
    </r>
  </si>
  <si>
    <r>
      <rPr>
        <sz val="10"/>
        <color indexed="8"/>
        <rFont val="仿宋"/>
        <charset val="134"/>
      </rPr>
      <t>中部平川区</t>
    </r>
  </si>
  <si>
    <r>
      <rPr>
        <sz val="10"/>
        <color indexed="8"/>
        <rFont val="仿宋"/>
        <charset val="134"/>
      </rPr>
      <t>东南平川区</t>
    </r>
  </si>
  <si>
    <r>
      <rPr>
        <b/>
        <sz val="10"/>
        <color indexed="8"/>
        <rFont val="仿宋"/>
        <charset val="134"/>
      </rPr>
      <t>平鲁区</t>
    </r>
  </si>
  <si>
    <r>
      <rPr>
        <sz val="10"/>
        <color indexed="8"/>
        <rFont val="仿宋"/>
        <charset val="134"/>
      </rPr>
      <t>东南工矿发展区</t>
    </r>
  </si>
  <si>
    <r>
      <rPr>
        <sz val="10"/>
        <color indexed="8"/>
        <rFont val="仿宋"/>
        <charset val="134"/>
      </rPr>
      <t>西北丘陵区</t>
    </r>
  </si>
  <si>
    <r>
      <rPr>
        <b/>
        <sz val="10"/>
        <color indexed="8"/>
        <rFont val="仿宋"/>
        <charset val="134"/>
      </rPr>
      <t>山阴县</t>
    </r>
  </si>
  <si>
    <r>
      <rPr>
        <sz val="10"/>
        <color indexed="8"/>
        <rFont val="仿宋"/>
        <charset val="134"/>
      </rPr>
      <t>北山坡区</t>
    </r>
  </si>
  <si>
    <r>
      <rPr>
        <sz val="10"/>
        <color indexed="8"/>
        <rFont val="仿宋"/>
        <charset val="134"/>
      </rPr>
      <t>南山坡区</t>
    </r>
  </si>
  <si>
    <r>
      <rPr>
        <b/>
        <sz val="10"/>
        <color indexed="8"/>
        <rFont val="仿宋"/>
        <charset val="134"/>
      </rPr>
      <t>应县</t>
    </r>
  </si>
  <si>
    <r>
      <rPr>
        <sz val="10"/>
        <color indexed="8"/>
        <rFont val="仿宋"/>
        <charset val="134"/>
      </rPr>
      <t>北部平川区</t>
    </r>
  </si>
  <si>
    <r>
      <rPr>
        <sz val="10"/>
        <color indexed="8"/>
        <rFont val="仿宋"/>
        <charset val="134"/>
      </rPr>
      <t>南部平川区</t>
    </r>
  </si>
  <si>
    <r>
      <rPr>
        <sz val="10"/>
        <color indexed="8"/>
        <rFont val="仿宋"/>
        <charset val="134"/>
      </rPr>
      <t>南部土石山区</t>
    </r>
  </si>
  <si>
    <r>
      <rPr>
        <b/>
        <sz val="10"/>
        <color indexed="8"/>
        <rFont val="仿宋"/>
        <charset val="134"/>
      </rPr>
      <t>右玉县</t>
    </r>
  </si>
  <si>
    <t>怀仁市</t>
  </si>
  <si>
    <t>城镇规划发展区</t>
  </si>
  <si>
    <r>
      <rPr>
        <sz val="10"/>
        <color indexed="8"/>
        <rFont val="仿宋"/>
        <charset val="134"/>
      </rPr>
      <t>东部平川区</t>
    </r>
  </si>
  <si>
    <r>
      <rPr>
        <b/>
        <sz val="10"/>
        <color indexed="8"/>
        <rFont val="仿宋"/>
        <charset val="134"/>
      </rPr>
      <t>朔州市平均标准</t>
    </r>
  </si>
  <si>
    <t>忻州市</t>
  </si>
  <si>
    <r>
      <rPr>
        <b/>
        <sz val="10"/>
        <color indexed="8"/>
        <rFont val="仿宋"/>
        <charset val="134"/>
      </rPr>
      <t>县（市、区）名称</t>
    </r>
  </si>
  <si>
    <t>忻州市面积加权平均值</t>
  </si>
  <si>
    <r>
      <rPr>
        <b/>
        <sz val="10"/>
        <color indexed="8"/>
        <rFont val="仿宋"/>
        <charset val="134"/>
      </rPr>
      <t>忻府区</t>
    </r>
  </si>
  <si>
    <r>
      <rPr>
        <sz val="10"/>
        <color indexed="8"/>
        <rFont val="仿宋"/>
        <charset val="134"/>
      </rPr>
      <t>西部山地区</t>
    </r>
  </si>
  <si>
    <t>南部平川区</t>
  </si>
  <si>
    <r>
      <rPr>
        <b/>
        <sz val="10"/>
        <color indexed="8"/>
        <rFont val="仿宋"/>
        <charset val="134"/>
      </rPr>
      <t>定襄县</t>
    </r>
  </si>
  <si>
    <r>
      <rPr>
        <sz val="10"/>
        <color indexed="8"/>
        <rFont val="仿宋"/>
        <charset val="134"/>
      </rPr>
      <t>北部丘陵区</t>
    </r>
  </si>
  <si>
    <r>
      <rPr>
        <sz val="10"/>
        <color indexed="8"/>
        <rFont val="仿宋"/>
        <charset val="134"/>
      </rPr>
      <t>城郊区</t>
    </r>
  </si>
  <si>
    <r>
      <rPr>
        <sz val="10"/>
        <color indexed="8"/>
        <rFont val="仿宋"/>
        <charset val="134"/>
      </rPr>
      <t>经济园林区</t>
    </r>
  </si>
  <si>
    <r>
      <rPr>
        <b/>
        <sz val="10"/>
        <color indexed="8"/>
        <rFont val="仿宋"/>
        <charset val="134"/>
      </rPr>
      <t>五台县</t>
    </r>
  </si>
  <si>
    <r>
      <rPr>
        <sz val="10"/>
        <color indexed="8"/>
        <rFont val="仿宋"/>
        <charset val="134"/>
      </rPr>
      <t>城镇规划区</t>
    </r>
  </si>
  <si>
    <t>农业高产区</t>
  </si>
  <si>
    <r>
      <rPr>
        <sz val="10"/>
        <color indexed="8"/>
        <rFont val="仿宋"/>
        <charset val="134"/>
      </rPr>
      <t>平川盆地区</t>
    </r>
  </si>
  <si>
    <r>
      <rPr>
        <sz val="10"/>
        <color indexed="8"/>
        <rFont val="仿宋"/>
        <charset val="134"/>
      </rPr>
      <t>土石山区</t>
    </r>
  </si>
  <si>
    <r>
      <rPr>
        <b/>
        <sz val="10"/>
        <color indexed="8"/>
        <rFont val="仿宋"/>
        <charset val="134"/>
      </rPr>
      <t>代</t>
    </r>
    <r>
      <rPr>
        <b/>
        <sz val="10"/>
        <color indexed="8"/>
        <rFont val="Times New Roman"/>
        <charset val="134"/>
      </rPr>
      <t xml:space="preserve">  </t>
    </r>
    <r>
      <rPr>
        <b/>
        <sz val="10"/>
        <color indexed="8"/>
        <rFont val="仿宋"/>
        <charset val="134"/>
      </rPr>
      <t>县</t>
    </r>
  </si>
  <si>
    <r>
      <rPr>
        <sz val="10"/>
        <color indexed="8"/>
        <rFont val="仿宋"/>
        <charset val="134"/>
      </rPr>
      <t>半坡丘陵地区</t>
    </r>
  </si>
  <si>
    <r>
      <rPr>
        <b/>
        <sz val="10"/>
        <color indexed="8"/>
        <rFont val="仿宋"/>
        <charset val="134"/>
      </rPr>
      <t>繁峙县</t>
    </r>
  </si>
  <si>
    <t>北部土石山区</t>
  </si>
  <si>
    <t>滹沱河下游平川区</t>
  </si>
  <si>
    <t>中心集镇规划区</t>
  </si>
  <si>
    <t>滹沱河上游平川区</t>
  </si>
  <si>
    <t>宁武县</t>
  </si>
  <si>
    <t>矿产开发区</t>
  </si>
  <si>
    <r>
      <rPr>
        <sz val="10"/>
        <color indexed="8"/>
        <rFont val="仿宋"/>
        <charset val="134"/>
      </rPr>
      <t>旅游开发区</t>
    </r>
  </si>
  <si>
    <r>
      <rPr>
        <sz val="10"/>
        <color indexed="8"/>
        <rFont val="仿宋"/>
        <charset val="134"/>
      </rPr>
      <t>农牧区</t>
    </r>
  </si>
  <si>
    <r>
      <rPr>
        <sz val="10"/>
        <color indexed="8"/>
        <rFont val="仿宋"/>
        <charset val="134"/>
      </rPr>
      <t>农业区</t>
    </r>
  </si>
  <si>
    <t>静乐县</t>
  </si>
  <si>
    <r>
      <rPr>
        <sz val="10"/>
        <color indexed="8"/>
        <rFont val="仿宋"/>
        <charset val="134"/>
      </rPr>
      <t>河川区</t>
    </r>
  </si>
  <si>
    <r>
      <rPr>
        <sz val="10"/>
        <color indexed="8"/>
        <rFont val="仿宋"/>
        <charset val="134"/>
      </rPr>
      <t>黄土丘陵区</t>
    </r>
  </si>
  <si>
    <r>
      <rPr>
        <b/>
        <sz val="10"/>
        <color indexed="8"/>
        <rFont val="仿宋"/>
        <charset val="134"/>
      </rPr>
      <t>神池县</t>
    </r>
  </si>
  <si>
    <r>
      <rPr>
        <b/>
        <sz val="10"/>
        <color indexed="8"/>
        <rFont val="仿宋"/>
        <charset val="134"/>
      </rPr>
      <t>五寨县</t>
    </r>
  </si>
  <si>
    <r>
      <rPr>
        <sz val="10"/>
        <color indexed="8"/>
        <rFont val="仿宋"/>
        <charset val="134"/>
      </rPr>
      <t>南山区</t>
    </r>
  </si>
  <si>
    <r>
      <rPr>
        <b/>
        <sz val="10"/>
        <color indexed="8"/>
        <rFont val="仿宋"/>
        <charset val="134"/>
      </rPr>
      <t>岢岚县</t>
    </r>
  </si>
  <si>
    <t>西北部黄土丘陵沟壑区</t>
  </si>
  <si>
    <r>
      <rPr>
        <sz val="10"/>
        <color indexed="8"/>
        <rFont val="仿宋"/>
        <charset val="134"/>
      </rPr>
      <t>中部城区</t>
    </r>
  </si>
  <si>
    <r>
      <rPr>
        <sz val="10"/>
        <color indexed="8"/>
        <rFont val="仿宋"/>
        <charset val="134"/>
      </rPr>
      <t>西南部石山区</t>
    </r>
  </si>
  <si>
    <r>
      <rPr>
        <b/>
        <sz val="10"/>
        <color indexed="8"/>
        <rFont val="仿宋"/>
        <charset val="134"/>
      </rPr>
      <t>河曲县</t>
    </r>
  </si>
  <si>
    <r>
      <rPr>
        <sz val="10"/>
        <color indexed="8"/>
        <rFont val="仿宋"/>
        <charset val="134"/>
      </rPr>
      <t>建成区</t>
    </r>
  </si>
  <si>
    <r>
      <rPr>
        <sz val="10"/>
        <color indexed="8"/>
        <rFont val="仿宋"/>
        <charset val="134"/>
      </rPr>
      <t>半山区</t>
    </r>
  </si>
  <si>
    <r>
      <rPr>
        <sz val="10"/>
        <color indexed="8"/>
        <rFont val="仿宋"/>
        <charset val="134"/>
      </rPr>
      <t>高山区</t>
    </r>
  </si>
  <si>
    <r>
      <rPr>
        <b/>
        <sz val="10"/>
        <color indexed="8"/>
        <rFont val="仿宋"/>
        <charset val="134"/>
      </rPr>
      <t>保德县</t>
    </r>
  </si>
  <si>
    <r>
      <rPr>
        <sz val="10"/>
        <color indexed="8"/>
        <rFont val="仿宋"/>
        <charset val="134"/>
      </rPr>
      <t>北部工矿区</t>
    </r>
  </si>
  <si>
    <r>
      <rPr>
        <sz val="10"/>
        <color indexed="8"/>
        <rFont val="仿宋"/>
        <charset val="134"/>
      </rPr>
      <t>中部工矿区</t>
    </r>
  </si>
  <si>
    <t>西部果园区</t>
  </si>
  <si>
    <r>
      <rPr>
        <sz val="10"/>
        <color indexed="8"/>
        <rFont val="仿宋"/>
        <charset val="134"/>
      </rPr>
      <t>东部丘陵农业区</t>
    </r>
  </si>
  <si>
    <r>
      <rPr>
        <sz val="10"/>
        <color indexed="8"/>
        <rFont val="仿宋"/>
        <charset val="134"/>
      </rPr>
      <t>南部丘陵农业区</t>
    </r>
  </si>
  <si>
    <r>
      <rPr>
        <b/>
        <sz val="10"/>
        <color indexed="8"/>
        <rFont val="仿宋"/>
        <charset val="134"/>
      </rPr>
      <t>偏关县</t>
    </r>
  </si>
  <si>
    <r>
      <rPr>
        <sz val="10"/>
        <color indexed="8"/>
        <rFont val="仿宋"/>
        <charset val="134"/>
      </rPr>
      <t>关河平川区</t>
    </r>
  </si>
  <si>
    <r>
      <rPr>
        <sz val="10"/>
        <color indexed="8"/>
        <rFont val="仿宋"/>
        <charset val="134"/>
      </rPr>
      <t>南部丘陵区</t>
    </r>
  </si>
  <si>
    <r>
      <rPr>
        <sz val="10"/>
        <color indexed="8"/>
        <rFont val="仿宋"/>
        <charset val="134"/>
      </rPr>
      <t>黄河沿岸区</t>
    </r>
  </si>
  <si>
    <r>
      <rPr>
        <b/>
        <sz val="10"/>
        <color indexed="8"/>
        <rFont val="仿宋"/>
        <charset val="134"/>
      </rPr>
      <t>原平市</t>
    </r>
  </si>
  <si>
    <r>
      <rPr>
        <sz val="10"/>
        <color indexed="8"/>
        <rFont val="仿宋"/>
        <charset val="134"/>
      </rPr>
      <t>东山区</t>
    </r>
  </si>
  <si>
    <r>
      <rPr>
        <sz val="10"/>
        <color indexed="8"/>
        <rFont val="仿宋"/>
        <charset val="134"/>
      </rPr>
      <t>西山区</t>
    </r>
  </si>
  <si>
    <r>
      <rPr>
        <b/>
        <sz val="10"/>
        <color indexed="8"/>
        <rFont val="仿宋"/>
        <charset val="134"/>
      </rPr>
      <t>忻州市平均标准</t>
    </r>
  </si>
  <si>
    <t>吕梁市</t>
  </si>
  <si>
    <r>
      <rPr>
        <b/>
        <sz val="10"/>
        <color rgb="FF000000"/>
        <rFont val="仿宋"/>
        <charset val="134"/>
      </rPr>
      <t>区片地价       （元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仿宋"/>
        <charset val="134"/>
      </rPr>
      <t>亩）</t>
    </r>
  </si>
  <si>
    <t>吕梁市面积加权平均值</t>
  </si>
  <si>
    <r>
      <rPr>
        <b/>
        <sz val="10"/>
        <color indexed="8"/>
        <rFont val="仿宋"/>
        <charset val="134"/>
      </rPr>
      <t>离石区</t>
    </r>
  </si>
  <si>
    <r>
      <rPr>
        <sz val="10"/>
        <color indexed="8"/>
        <rFont val="仿宋"/>
        <charset val="134"/>
      </rPr>
      <t>东川区</t>
    </r>
  </si>
  <si>
    <r>
      <rPr>
        <b/>
        <sz val="10"/>
        <color indexed="8"/>
        <rFont val="仿宋"/>
        <charset val="134"/>
      </rPr>
      <t>文水县</t>
    </r>
  </si>
  <si>
    <t>西部丘陵区</t>
  </si>
  <si>
    <r>
      <rPr>
        <sz val="10"/>
        <color indexed="8"/>
        <rFont val="仿宋"/>
        <charset val="134"/>
      </rPr>
      <t>文峪河北部区</t>
    </r>
  </si>
  <si>
    <r>
      <rPr>
        <sz val="10"/>
        <color indexed="8"/>
        <rFont val="仿宋"/>
        <charset val="134"/>
      </rPr>
      <t>汾河北部区</t>
    </r>
  </si>
  <si>
    <r>
      <rPr>
        <sz val="10"/>
        <color indexed="8"/>
        <rFont val="仿宋"/>
        <charset val="134"/>
      </rPr>
      <t>文峪河南部区</t>
    </r>
  </si>
  <si>
    <t>Ⅶ区</t>
  </si>
  <si>
    <r>
      <rPr>
        <sz val="10"/>
        <color indexed="8"/>
        <rFont val="仿宋"/>
        <charset val="134"/>
      </rPr>
      <t>汾河南部区</t>
    </r>
  </si>
  <si>
    <r>
      <rPr>
        <b/>
        <sz val="10"/>
        <color indexed="8"/>
        <rFont val="仿宋"/>
        <charset val="134"/>
      </rPr>
      <t>交城县</t>
    </r>
  </si>
  <si>
    <r>
      <rPr>
        <sz val="10"/>
        <color indexed="8"/>
        <rFont val="仿宋"/>
        <charset val="134"/>
      </rPr>
      <t>西冶川区</t>
    </r>
  </si>
  <si>
    <r>
      <rPr>
        <sz val="10"/>
        <color indexed="8"/>
        <rFont val="仿宋"/>
        <charset val="134"/>
      </rPr>
      <t>城北山区</t>
    </r>
  </si>
  <si>
    <r>
      <rPr>
        <sz val="10"/>
        <color indexed="8"/>
        <rFont val="仿宋"/>
        <charset val="134"/>
      </rPr>
      <t>城区</t>
    </r>
  </si>
  <si>
    <r>
      <rPr>
        <b/>
        <sz val="10"/>
        <color indexed="8"/>
        <rFont val="仿宋"/>
        <charset val="134"/>
      </rPr>
      <t>兴县</t>
    </r>
  </si>
  <si>
    <r>
      <rPr>
        <sz val="10"/>
        <color indexed="8"/>
        <rFont val="仿宋"/>
        <charset val="134"/>
      </rPr>
      <t>工矿发展区</t>
    </r>
  </si>
  <si>
    <r>
      <rPr>
        <sz val="10"/>
        <color indexed="8"/>
        <rFont val="仿宋"/>
        <charset val="134"/>
      </rPr>
      <t>中部丘陵区</t>
    </r>
  </si>
  <si>
    <r>
      <rPr>
        <sz val="10"/>
        <color indexed="8"/>
        <rFont val="仿宋"/>
        <charset val="134"/>
      </rPr>
      <t>东部土石山区</t>
    </r>
  </si>
  <si>
    <r>
      <rPr>
        <sz val="10"/>
        <color indexed="8"/>
        <rFont val="仿宋"/>
        <charset val="134"/>
      </rPr>
      <t>西南丘陵区</t>
    </r>
  </si>
  <si>
    <r>
      <rPr>
        <b/>
        <sz val="10"/>
        <color indexed="8"/>
        <rFont val="仿宋"/>
        <charset val="134"/>
      </rPr>
      <t>临县</t>
    </r>
  </si>
  <si>
    <t>北部农业区</t>
  </si>
  <si>
    <r>
      <rPr>
        <sz val="10"/>
        <color indexed="8"/>
        <rFont val="仿宋"/>
        <charset val="134"/>
      </rPr>
      <t>西部经济林区</t>
    </r>
  </si>
  <si>
    <t>中南部发展区</t>
  </si>
  <si>
    <t>柳林县</t>
  </si>
  <si>
    <r>
      <rPr>
        <sz val="10"/>
        <color indexed="8"/>
        <rFont val="仿宋"/>
        <charset val="134"/>
      </rPr>
      <t>工矿区</t>
    </r>
  </si>
  <si>
    <r>
      <rPr>
        <sz val="10"/>
        <color indexed="8"/>
        <rFont val="仿宋"/>
        <charset val="134"/>
      </rPr>
      <t>沿川区</t>
    </r>
  </si>
  <si>
    <r>
      <rPr>
        <sz val="10"/>
        <color indexed="8"/>
        <rFont val="仿宋"/>
        <charset val="134"/>
      </rPr>
      <t>枣林区</t>
    </r>
  </si>
  <si>
    <t>石楼县</t>
  </si>
  <si>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西部沿黄红枣区</t>
    </r>
    <r>
      <rPr>
        <sz val="10"/>
        <color indexed="8"/>
        <rFont val="Times New Roman"/>
        <charset val="134"/>
      </rPr>
      <t xml:space="preserve">   </t>
    </r>
  </si>
  <si>
    <r>
      <rPr>
        <sz val="10"/>
        <color indexed="8"/>
        <rFont val="仿宋"/>
        <charset val="134"/>
      </rPr>
      <t>东部工矿开发区</t>
    </r>
  </si>
  <si>
    <r>
      <rPr>
        <sz val="10"/>
        <color indexed="8"/>
        <rFont val="仿宋"/>
        <charset val="134"/>
      </rPr>
      <t>中部发展区</t>
    </r>
  </si>
  <si>
    <r>
      <rPr>
        <b/>
        <sz val="10"/>
        <color indexed="8"/>
        <rFont val="仿宋"/>
        <charset val="134"/>
      </rPr>
      <t>岚县</t>
    </r>
  </si>
  <si>
    <r>
      <rPr>
        <sz val="10"/>
        <color indexed="8"/>
        <rFont val="仿宋"/>
        <charset val="134"/>
      </rPr>
      <t>北部土石山区</t>
    </r>
  </si>
  <si>
    <r>
      <rPr>
        <sz val="10"/>
        <color indexed="8"/>
        <rFont val="仿宋"/>
        <charset val="134"/>
      </rPr>
      <t>中部河川丘陵区</t>
    </r>
  </si>
  <si>
    <r>
      <rPr>
        <b/>
        <sz val="10"/>
        <color indexed="8"/>
        <rFont val="仿宋"/>
        <charset val="134"/>
      </rPr>
      <t>方山县</t>
    </r>
  </si>
  <si>
    <r>
      <rPr>
        <sz val="10"/>
        <color indexed="8"/>
        <rFont val="仿宋"/>
        <charset val="134"/>
      </rPr>
      <t>新城规划区</t>
    </r>
  </si>
  <si>
    <r>
      <rPr>
        <sz val="10"/>
        <color indexed="8"/>
        <rFont val="仿宋"/>
        <charset val="134"/>
      </rPr>
      <t>中部沿川区</t>
    </r>
  </si>
  <si>
    <r>
      <rPr>
        <sz val="10"/>
        <color indexed="8"/>
        <rFont val="仿宋"/>
        <charset val="134"/>
      </rPr>
      <t>东西两山区</t>
    </r>
  </si>
  <si>
    <r>
      <rPr>
        <b/>
        <sz val="10"/>
        <color indexed="8"/>
        <rFont val="仿宋"/>
        <charset val="134"/>
      </rPr>
      <t>中阳县</t>
    </r>
  </si>
  <si>
    <r>
      <rPr>
        <sz val="10"/>
        <color indexed="8"/>
        <rFont val="仿宋"/>
        <charset val="134"/>
      </rPr>
      <t>黄土丘陵沟壑区</t>
    </r>
  </si>
  <si>
    <r>
      <rPr>
        <b/>
        <sz val="10"/>
        <color indexed="8"/>
        <rFont val="仿宋"/>
        <charset val="134"/>
      </rPr>
      <t>交口县</t>
    </r>
  </si>
  <si>
    <r>
      <rPr>
        <sz val="10"/>
        <color indexed="8"/>
        <rFont val="仿宋"/>
        <charset val="134"/>
      </rPr>
      <t>西部土石山区</t>
    </r>
  </si>
  <si>
    <r>
      <rPr>
        <sz val="10"/>
        <color indexed="8"/>
        <rFont val="仿宋"/>
        <charset val="134"/>
      </rPr>
      <t>东南部工矿发展区</t>
    </r>
  </si>
  <si>
    <r>
      <rPr>
        <b/>
        <sz val="10"/>
        <color indexed="8"/>
        <rFont val="仿宋"/>
        <charset val="134"/>
      </rPr>
      <t>孝义市</t>
    </r>
  </si>
  <si>
    <r>
      <rPr>
        <sz val="10"/>
        <color indexed="8"/>
        <rFont val="仿宋"/>
        <charset val="134"/>
      </rPr>
      <t>西北部工矿区</t>
    </r>
  </si>
  <si>
    <r>
      <rPr>
        <sz val="10"/>
        <color indexed="8"/>
        <rFont val="仿宋"/>
        <charset val="134"/>
      </rPr>
      <t>城区及城郊区</t>
    </r>
  </si>
  <si>
    <r>
      <rPr>
        <sz val="10"/>
        <color indexed="8"/>
        <rFont val="仿宋"/>
        <charset val="134"/>
      </rPr>
      <t>东南部丘陵区</t>
    </r>
  </si>
  <si>
    <r>
      <rPr>
        <sz val="10"/>
        <color indexed="8"/>
        <rFont val="仿宋"/>
        <charset val="134"/>
      </rPr>
      <t>工农业园区</t>
    </r>
  </si>
  <si>
    <r>
      <rPr>
        <b/>
        <sz val="10"/>
        <color indexed="8"/>
        <rFont val="仿宋"/>
        <charset val="134"/>
      </rPr>
      <t>汾阳市</t>
    </r>
  </si>
  <si>
    <r>
      <rPr>
        <b/>
        <sz val="10"/>
        <color indexed="8"/>
        <rFont val="仿宋"/>
        <charset val="134"/>
      </rPr>
      <t>吕梁市平均标准</t>
    </r>
  </si>
  <si>
    <t>晋中市</t>
  </si>
  <si>
    <r>
      <rPr>
        <b/>
        <sz val="10"/>
        <color theme="1"/>
        <rFont val="仿宋"/>
        <charset val="134"/>
      </rPr>
      <t>统一年产值（元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仿宋"/>
        <charset val="134"/>
      </rPr>
      <t>亩）</t>
    </r>
  </si>
  <si>
    <r>
      <rPr>
        <b/>
        <sz val="10"/>
        <color theme="1"/>
        <rFont val="仿宋"/>
        <charset val="134"/>
      </rPr>
      <t>区片地价
（元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仿宋"/>
        <charset val="134"/>
      </rPr>
      <t>亩）</t>
    </r>
  </si>
  <si>
    <t>晋中市面积加权平均值</t>
  </si>
  <si>
    <t>榆次区</t>
  </si>
  <si>
    <t>城市规划区</t>
  </si>
  <si>
    <t>西南部平川区</t>
  </si>
  <si>
    <t>榆社县</t>
  </si>
  <si>
    <t>中西部丘陵区</t>
  </si>
  <si>
    <t>东部山区</t>
  </si>
  <si>
    <t>左权县</t>
  </si>
  <si>
    <t>中部土石山区</t>
  </si>
  <si>
    <t>东西林牧区</t>
  </si>
  <si>
    <t>和顺县</t>
  </si>
  <si>
    <t>昔阳县</t>
  </si>
  <si>
    <t>西北土石山区</t>
  </si>
  <si>
    <t>寿阳县</t>
  </si>
  <si>
    <t>城区规划区</t>
  </si>
  <si>
    <t>南部丘陵区</t>
  </si>
  <si>
    <t>太谷区</t>
  </si>
  <si>
    <t>建成区</t>
  </si>
  <si>
    <r>
      <rPr>
        <sz val="10"/>
        <color theme="1"/>
        <rFont val="仿宋"/>
        <charset val="134"/>
      </rPr>
      <t>山区</t>
    </r>
    <r>
      <rPr>
        <sz val="10"/>
        <color theme="1"/>
        <rFont val="Times New Roman"/>
        <charset val="134"/>
      </rPr>
      <t xml:space="preserve"> </t>
    </r>
  </si>
  <si>
    <t>祁县</t>
  </si>
  <si>
    <t>平遥县</t>
  </si>
  <si>
    <t>灵石县</t>
  </si>
  <si>
    <t>介休市</t>
  </si>
  <si>
    <t>全市平均标准</t>
  </si>
  <si>
    <t>晋中市平均标准</t>
  </si>
  <si>
    <t>阳泉市</t>
  </si>
  <si>
    <t>各区县面积加权平均值</t>
  </si>
  <si>
    <t>阳泉市面积加权平均值</t>
  </si>
  <si>
    <t>郊区</t>
  </si>
  <si>
    <r>
      <rPr>
        <sz val="10"/>
        <color indexed="8"/>
        <rFont val="仿宋"/>
        <charset val="134"/>
      </rPr>
      <t>东部工业区</t>
    </r>
  </si>
  <si>
    <r>
      <rPr>
        <b/>
        <sz val="10"/>
        <color indexed="8"/>
        <rFont val="仿宋"/>
        <charset val="134"/>
      </rPr>
      <t>平定县</t>
    </r>
  </si>
  <si>
    <r>
      <rPr>
        <sz val="10"/>
        <color indexed="8"/>
        <rFont val="仿宋"/>
        <charset val="134"/>
      </rPr>
      <t>工业区</t>
    </r>
  </si>
  <si>
    <t>农业区</t>
  </si>
  <si>
    <r>
      <rPr>
        <sz val="10"/>
        <color indexed="8"/>
        <rFont val="仿宋"/>
        <charset val="134"/>
      </rPr>
      <t>东部农业区</t>
    </r>
  </si>
  <si>
    <r>
      <rPr>
        <sz val="10"/>
        <color indexed="8"/>
        <rFont val="仿宋"/>
        <charset val="134"/>
      </rPr>
      <t>北部农业区</t>
    </r>
  </si>
  <si>
    <r>
      <rPr>
        <sz val="10"/>
        <color indexed="8"/>
        <rFont val="仿宋"/>
        <charset val="134"/>
      </rPr>
      <t>南部农业区</t>
    </r>
  </si>
  <si>
    <r>
      <rPr>
        <b/>
        <sz val="10"/>
        <color indexed="8"/>
        <rFont val="仿宋"/>
        <charset val="134"/>
      </rPr>
      <t>盂县</t>
    </r>
  </si>
  <si>
    <t>阳泉市平均标准</t>
  </si>
  <si>
    <t>备注</t>
  </si>
  <si>
    <t>根据阳发【2017】7号文城区、矿区托管的义井镇全部行政村和平坦镇18个行政村，区片地价标准已按行政区划包括在郊区内。</t>
  </si>
  <si>
    <t>长治市</t>
  </si>
  <si>
    <r>
      <rPr>
        <b/>
        <sz val="10"/>
        <color theme="1"/>
        <rFont val="仿宋"/>
        <charset val="134"/>
      </rPr>
      <t>县（市、区）名称</t>
    </r>
  </si>
  <si>
    <r>
      <rPr>
        <b/>
        <sz val="10"/>
        <color theme="1"/>
        <rFont val="仿宋"/>
        <charset val="134"/>
      </rPr>
      <t>补偿倍数</t>
    </r>
  </si>
  <si>
    <r>
      <rPr>
        <b/>
        <sz val="10"/>
        <color theme="1"/>
        <rFont val="仿宋"/>
        <charset val="134"/>
      </rPr>
      <t>区片地价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"/>
        <charset val="134"/>
      </rPr>
      <t>（元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仿宋"/>
        <charset val="134"/>
      </rPr>
      <t>亩）</t>
    </r>
  </si>
  <si>
    <t>长治市面积加权平均值</t>
  </si>
  <si>
    <r>
      <rPr>
        <b/>
        <sz val="10"/>
        <color theme="1"/>
        <rFont val="仿宋"/>
        <charset val="134"/>
      </rPr>
      <t>合计</t>
    </r>
  </si>
  <si>
    <r>
      <rPr>
        <b/>
        <sz val="10"/>
        <color theme="1"/>
        <rFont val="仿宋"/>
        <charset val="134"/>
      </rPr>
      <t>土地补偿倍数（倍）</t>
    </r>
  </si>
  <si>
    <r>
      <rPr>
        <b/>
        <sz val="10"/>
        <color theme="1"/>
        <rFont val="仿宋"/>
        <charset val="134"/>
      </rPr>
      <t>安置补助倍数（倍）</t>
    </r>
  </si>
  <si>
    <t>潞州区</t>
  </si>
  <si>
    <t>规划建成区</t>
  </si>
  <si>
    <t>规划发展区</t>
  </si>
  <si>
    <r>
      <rPr>
        <sz val="10"/>
        <color theme="1"/>
        <rFont val="仿宋"/>
        <charset val="134"/>
      </rPr>
      <t>丘陵区</t>
    </r>
  </si>
  <si>
    <t>IV区</t>
  </si>
  <si>
    <r>
      <rPr>
        <sz val="10"/>
        <color theme="1"/>
        <rFont val="仿宋"/>
        <charset val="134"/>
      </rPr>
      <t>工矿区</t>
    </r>
  </si>
  <si>
    <t>V区</t>
  </si>
  <si>
    <r>
      <rPr>
        <sz val="10"/>
        <color theme="1"/>
        <rFont val="仿宋"/>
        <charset val="134"/>
      </rPr>
      <t>平川区</t>
    </r>
  </si>
  <si>
    <t>VI区</t>
  </si>
  <si>
    <t>旅游区</t>
  </si>
  <si>
    <t>VII区</t>
  </si>
  <si>
    <r>
      <rPr>
        <sz val="10"/>
        <color theme="1"/>
        <rFont val="仿宋"/>
        <charset val="134"/>
      </rPr>
      <t>环城区</t>
    </r>
  </si>
  <si>
    <r>
      <rPr>
        <b/>
        <sz val="10"/>
        <color theme="1"/>
        <rFont val="仿宋"/>
        <charset val="134"/>
      </rPr>
      <t>全区平均标准</t>
    </r>
  </si>
  <si>
    <t>上党区</t>
  </si>
  <si>
    <t>西北丘陵区</t>
  </si>
  <si>
    <t>中北部平川区</t>
  </si>
  <si>
    <t>西南、东部丘陵山区</t>
  </si>
  <si>
    <t>北部经济开发区</t>
  </si>
  <si>
    <r>
      <rPr>
        <b/>
        <sz val="10"/>
        <color theme="1"/>
        <rFont val="仿宋"/>
        <charset val="134"/>
      </rPr>
      <t>襄垣县</t>
    </r>
  </si>
  <si>
    <t>北中部山地丘陵区</t>
  </si>
  <si>
    <r>
      <rPr>
        <sz val="10"/>
        <color theme="1"/>
        <rFont val="仿宋"/>
        <charset val="134"/>
      </rPr>
      <t>交通沿线工矿发展区</t>
    </r>
  </si>
  <si>
    <r>
      <rPr>
        <sz val="10"/>
        <color theme="1"/>
        <rFont val="仿宋"/>
        <charset val="134"/>
      </rPr>
      <t>西南丘陵区</t>
    </r>
  </si>
  <si>
    <r>
      <rPr>
        <sz val="10"/>
        <color theme="1"/>
        <rFont val="仿宋"/>
        <charset val="134"/>
      </rPr>
      <t>城市工矿发展区</t>
    </r>
  </si>
  <si>
    <r>
      <rPr>
        <b/>
        <sz val="10"/>
        <color theme="1"/>
        <rFont val="仿宋"/>
        <charset val="134"/>
      </rPr>
      <t>全县平均标准</t>
    </r>
  </si>
  <si>
    <t>屯留区</t>
  </si>
  <si>
    <r>
      <rPr>
        <sz val="10"/>
        <color theme="1"/>
        <rFont val="仿宋"/>
        <charset val="134"/>
      </rPr>
      <t>西部山区</t>
    </r>
  </si>
  <si>
    <r>
      <rPr>
        <sz val="10"/>
        <color theme="1"/>
        <rFont val="仿宋"/>
        <charset val="134"/>
      </rPr>
      <t>中部丘陵区</t>
    </r>
  </si>
  <si>
    <r>
      <rPr>
        <sz val="10"/>
        <color theme="1"/>
        <rFont val="仿宋"/>
        <charset val="134"/>
      </rPr>
      <t>城市规划区</t>
    </r>
  </si>
  <si>
    <r>
      <rPr>
        <sz val="10"/>
        <color theme="1"/>
        <rFont val="仿宋"/>
        <charset val="134"/>
      </rPr>
      <t>东部平川区</t>
    </r>
  </si>
  <si>
    <r>
      <rPr>
        <b/>
        <sz val="10"/>
        <color theme="1"/>
        <rFont val="仿宋"/>
        <charset val="134"/>
      </rPr>
      <t>平顺县</t>
    </r>
  </si>
  <si>
    <r>
      <rPr>
        <sz val="10"/>
        <color theme="1"/>
        <rFont val="仿宋"/>
        <charset val="134"/>
      </rPr>
      <t>北部河谷区</t>
    </r>
  </si>
  <si>
    <r>
      <rPr>
        <sz val="10"/>
        <color theme="1"/>
        <rFont val="仿宋"/>
        <charset val="134"/>
      </rPr>
      <t>西部台地区</t>
    </r>
  </si>
  <si>
    <r>
      <rPr>
        <sz val="10"/>
        <color theme="1"/>
        <rFont val="仿宋"/>
        <charset val="134"/>
      </rPr>
      <t>东南山地区</t>
    </r>
  </si>
  <si>
    <t>黎城县</t>
  </si>
  <si>
    <r>
      <rPr>
        <sz val="10"/>
        <color theme="1"/>
        <rFont val="仿宋"/>
        <charset val="134"/>
      </rPr>
      <t>西北部工矿区</t>
    </r>
  </si>
  <si>
    <r>
      <rPr>
        <sz val="10"/>
        <color theme="1"/>
        <rFont val="仿宋"/>
        <charset val="134"/>
      </rPr>
      <t>东部丘陵区</t>
    </r>
  </si>
  <si>
    <r>
      <rPr>
        <sz val="10"/>
        <color theme="1"/>
        <rFont val="仿宋"/>
        <charset val="134"/>
      </rPr>
      <t>农业主产区</t>
    </r>
  </si>
  <si>
    <r>
      <rPr>
        <sz val="10"/>
        <color theme="1"/>
        <rFont val="仿宋"/>
        <charset val="134"/>
      </rPr>
      <t>城镇规划区</t>
    </r>
  </si>
  <si>
    <t>壶关县</t>
  </si>
  <si>
    <r>
      <rPr>
        <sz val="10"/>
        <color theme="1"/>
        <rFont val="仿宋"/>
        <charset val="134"/>
      </rPr>
      <t>北部工业区</t>
    </r>
  </si>
  <si>
    <r>
      <rPr>
        <sz val="10"/>
        <color theme="1"/>
        <rFont val="仿宋"/>
        <charset val="134"/>
      </rPr>
      <t>西北平川区</t>
    </r>
  </si>
  <si>
    <r>
      <rPr>
        <sz val="10"/>
        <color theme="1"/>
        <rFont val="仿宋"/>
        <charset val="134"/>
      </rPr>
      <t>东南山区</t>
    </r>
  </si>
  <si>
    <t>农业主产区</t>
  </si>
  <si>
    <r>
      <rPr>
        <b/>
        <sz val="10"/>
        <color theme="1"/>
        <rFont val="仿宋"/>
        <charset val="134"/>
      </rPr>
      <t>长子县</t>
    </r>
  </si>
  <si>
    <r>
      <rPr>
        <sz val="10"/>
        <color theme="1"/>
        <rFont val="仿宋"/>
        <charset val="134"/>
      </rPr>
      <t>西部土石山区</t>
    </r>
  </si>
  <si>
    <r>
      <rPr>
        <sz val="10"/>
        <color theme="1"/>
        <rFont val="仿宋"/>
        <charset val="134"/>
      </rPr>
      <t>中部黄土丘陵区</t>
    </r>
  </si>
  <si>
    <r>
      <rPr>
        <sz val="10"/>
        <color theme="1"/>
        <rFont val="仿宋"/>
        <charset val="134"/>
      </rPr>
      <t>东北部农业发展区</t>
    </r>
  </si>
  <si>
    <r>
      <rPr>
        <sz val="10"/>
        <color theme="1"/>
        <rFont val="仿宋"/>
        <charset val="134"/>
      </rPr>
      <t>东南部工业发展区</t>
    </r>
  </si>
  <si>
    <r>
      <rPr>
        <b/>
        <sz val="10"/>
        <color theme="1"/>
        <rFont val="仿宋"/>
        <charset val="134"/>
      </rPr>
      <t>武乡县</t>
    </r>
  </si>
  <si>
    <r>
      <rPr>
        <sz val="10"/>
        <color theme="1"/>
        <rFont val="仿宋"/>
        <charset val="134"/>
      </rPr>
      <t>西部农业区</t>
    </r>
  </si>
  <si>
    <r>
      <rPr>
        <sz val="10"/>
        <color theme="1"/>
        <rFont val="仿宋"/>
        <charset val="134"/>
      </rPr>
      <t>城镇规划发展区</t>
    </r>
  </si>
  <si>
    <r>
      <rPr>
        <sz val="10"/>
        <color theme="1"/>
        <rFont val="仿宋"/>
        <charset val="134"/>
      </rPr>
      <t>东部工业发展区</t>
    </r>
  </si>
  <si>
    <r>
      <rPr>
        <b/>
        <sz val="10"/>
        <color theme="1"/>
        <rFont val="仿宋"/>
        <charset val="134"/>
      </rPr>
      <t>沁县</t>
    </r>
  </si>
  <si>
    <r>
      <rPr>
        <sz val="10"/>
        <color theme="1"/>
        <rFont val="仿宋"/>
        <charset val="134"/>
      </rPr>
      <t>东北部山区</t>
    </r>
  </si>
  <si>
    <r>
      <rPr>
        <sz val="10"/>
        <color theme="1"/>
        <rFont val="仿宋"/>
        <charset val="134"/>
      </rPr>
      <t>城市规划工业区</t>
    </r>
  </si>
  <si>
    <r>
      <rPr>
        <sz val="10"/>
        <color theme="1"/>
        <rFont val="仿宋"/>
        <charset val="134"/>
      </rPr>
      <t>南部丘陵区</t>
    </r>
  </si>
  <si>
    <r>
      <rPr>
        <b/>
        <sz val="10"/>
        <color theme="1"/>
        <rFont val="仿宋"/>
        <charset val="134"/>
      </rPr>
      <t>沁源县</t>
    </r>
  </si>
  <si>
    <r>
      <rPr>
        <sz val="10"/>
        <color theme="1"/>
        <rFont val="仿宋"/>
        <charset val="134"/>
      </rPr>
      <t>西北工业矿区</t>
    </r>
  </si>
  <si>
    <t>西部农业低产区</t>
  </si>
  <si>
    <r>
      <rPr>
        <sz val="10"/>
        <color theme="1"/>
        <rFont val="仿宋"/>
        <charset val="134"/>
      </rPr>
      <t>东北部农林区</t>
    </r>
  </si>
  <si>
    <r>
      <rPr>
        <sz val="10"/>
        <color theme="1"/>
        <rFont val="仿宋"/>
        <charset val="134"/>
      </rPr>
      <t>中西工矿区</t>
    </r>
  </si>
  <si>
    <r>
      <rPr>
        <sz val="10"/>
        <color theme="1"/>
        <rFont val="仿宋"/>
        <charset val="134"/>
      </rPr>
      <t>东南部农业区</t>
    </r>
  </si>
  <si>
    <t>县城规划发展区</t>
  </si>
  <si>
    <t>潞城区</t>
  </si>
  <si>
    <r>
      <rPr>
        <sz val="10"/>
        <color theme="1"/>
        <rFont val="仿宋"/>
        <charset val="134"/>
      </rPr>
      <t>北部丘陵区</t>
    </r>
  </si>
  <si>
    <r>
      <rPr>
        <sz val="10"/>
        <color theme="1"/>
        <rFont val="仿宋"/>
        <charset val="134"/>
      </rPr>
      <t>西北工矿发展区</t>
    </r>
  </si>
  <si>
    <r>
      <rPr>
        <sz val="10"/>
        <color theme="1"/>
        <rFont val="仿宋"/>
        <charset val="134"/>
      </rPr>
      <t>西南平川区</t>
    </r>
  </si>
  <si>
    <r>
      <rPr>
        <sz val="10"/>
        <color theme="1"/>
        <rFont val="仿宋"/>
        <charset val="134"/>
      </rPr>
      <t>东南丘陵区</t>
    </r>
  </si>
  <si>
    <t>东北部农业区</t>
  </si>
  <si>
    <r>
      <rPr>
        <b/>
        <sz val="10"/>
        <color theme="1"/>
        <rFont val="仿宋"/>
        <charset val="134"/>
      </rPr>
      <t>长治市平均标准</t>
    </r>
  </si>
  <si>
    <t>晋城市</t>
  </si>
  <si>
    <t>晋城市面积加权平均值</t>
  </si>
  <si>
    <t>城区</t>
  </si>
  <si>
    <t>外围丘陵区</t>
  </si>
  <si>
    <r>
      <rPr>
        <sz val="10"/>
        <color indexed="8"/>
        <rFont val="仿宋"/>
        <charset val="134"/>
      </rPr>
      <t>城镇近郊区</t>
    </r>
  </si>
  <si>
    <r>
      <rPr>
        <sz val="10"/>
        <color indexed="8"/>
        <rFont val="仿宋"/>
        <charset val="134"/>
      </rPr>
      <t>城市建设规划区</t>
    </r>
  </si>
  <si>
    <r>
      <rPr>
        <b/>
        <sz val="10"/>
        <color indexed="8"/>
        <rFont val="仿宋"/>
        <charset val="134"/>
      </rPr>
      <t>沁水县</t>
    </r>
  </si>
  <si>
    <t>西北区</t>
  </si>
  <si>
    <r>
      <rPr>
        <sz val="10"/>
        <color indexed="8"/>
        <rFont val="仿宋"/>
        <charset val="134"/>
      </rPr>
      <t>西区</t>
    </r>
  </si>
  <si>
    <r>
      <rPr>
        <sz val="10"/>
        <color indexed="8"/>
        <rFont val="仿宋"/>
        <charset val="134"/>
      </rPr>
      <t>东北丘陵区</t>
    </r>
  </si>
  <si>
    <r>
      <rPr>
        <sz val="10"/>
        <color indexed="8"/>
        <rFont val="仿宋"/>
        <charset val="134"/>
      </rPr>
      <t>中部工矿规划区</t>
    </r>
  </si>
  <si>
    <r>
      <rPr>
        <sz val="10"/>
        <color indexed="8"/>
        <rFont val="仿宋"/>
        <charset val="134"/>
      </rPr>
      <t>南部工业发展区</t>
    </r>
  </si>
  <si>
    <r>
      <rPr>
        <b/>
        <sz val="10"/>
        <color indexed="8"/>
        <rFont val="仿宋"/>
        <charset val="134"/>
      </rPr>
      <t>阳城县</t>
    </r>
  </si>
  <si>
    <r>
      <rPr>
        <sz val="10"/>
        <color indexed="8"/>
        <rFont val="仿宋"/>
        <charset val="134"/>
      </rPr>
      <t>中西部丘陵区</t>
    </r>
  </si>
  <si>
    <r>
      <rPr>
        <sz val="10"/>
        <color indexed="8"/>
        <rFont val="仿宋"/>
        <charset val="134"/>
      </rPr>
      <t>东北部工业区</t>
    </r>
  </si>
  <si>
    <r>
      <rPr>
        <sz val="10"/>
        <color indexed="8"/>
        <rFont val="仿宋"/>
        <charset val="134"/>
      </rPr>
      <t>南部山区</t>
    </r>
  </si>
  <si>
    <r>
      <rPr>
        <b/>
        <sz val="10"/>
        <color indexed="8"/>
        <rFont val="仿宋"/>
        <charset val="134"/>
      </rPr>
      <t>陵川县</t>
    </r>
  </si>
  <si>
    <t>建制镇规划区</t>
  </si>
  <si>
    <t>中西部平川区</t>
  </si>
  <si>
    <r>
      <rPr>
        <sz val="10"/>
        <color indexed="8"/>
        <rFont val="仿宋"/>
        <charset val="134"/>
      </rPr>
      <t>丘陵山区</t>
    </r>
  </si>
  <si>
    <r>
      <rPr>
        <b/>
        <sz val="10"/>
        <color indexed="8"/>
        <rFont val="仿宋"/>
        <charset val="134"/>
      </rPr>
      <t>泽州县</t>
    </r>
  </si>
  <si>
    <t>城市规划范围区</t>
  </si>
  <si>
    <t>城市周边发展区</t>
  </si>
  <si>
    <t>北部平川工业区</t>
  </si>
  <si>
    <r>
      <rPr>
        <sz val="10"/>
        <color indexed="8"/>
        <rFont val="仿宋"/>
        <charset val="134"/>
      </rPr>
      <t>西部工矿发展区</t>
    </r>
  </si>
  <si>
    <r>
      <rPr>
        <sz val="10"/>
        <color indexed="8"/>
        <rFont val="仿宋"/>
        <charset val="134"/>
      </rPr>
      <t>东南部土石山区</t>
    </r>
  </si>
  <si>
    <t>高平市</t>
  </si>
  <si>
    <r>
      <rPr>
        <sz val="10"/>
        <color indexed="8"/>
        <rFont val="仿宋"/>
        <charset val="134"/>
      </rPr>
      <t>东南丘陵区</t>
    </r>
  </si>
  <si>
    <t>晋城市平均标准</t>
  </si>
  <si>
    <t>临汾市</t>
  </si>
  <si>
    <r>
      <rPr>
        <b/>
        <sz val="10"/>
        <color theme="1"/>
        <rFont val="仿宋"/>
        <charset val="134"/>
      </rPr>
      <t>区片地价                                                                                                                                                                                   （元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仿宋"/>
        <charset val="134"/>
      </rPr>
      <t>亩）</t>
    </r>
  </si>
  <si>
    <t>临汾市面积加权平均值</t>
  </si>
  <si>
    <r>
      <rPr>
        <b/>
        <sz val="10"/>
        <color theme="1"/>
        <rFont val="仿宋"/>
        <charset val="134"/>
      </rPr>
      <t>尧都区</t>
    </r>
  </si>
  <si>
    <r>
      <rPr>
        <sz val="10"/>
        <color theme="1"/>
        <rFont val="仿宋"/>
        <charset val="134"/>
      </rPr>
      <t>中部平川区</t>
    </r>
  </si>
  <si>
    <r>
      <rPr>
        <sz val="10"/>
        <color theme="1"/>
        <rFont val="仿宋"/>
        <charset val="134"/>
      </rPr>
      <t>城郊规划区</t>
    </r>
  </si>
  <si>
    <r>
      <rPr>
        <sz val="10"/>
        <color theme="1"/>
        <rFont val="仿宋"/>
        <charset val="134"/>
      </rPr>
      <t>东部山区</t>
    </r>
  </si>
  <si>
    <r>
      <rPr>
        <b/>
        <sz val="10"/>
        <color theme="1"/>
        <rFont val="仿宋"/>
        <charset val="134"/>
      </rPr>
      <t>曲沃县</t>
    </r>
  </si>
  <si>
    <r>
      <rPr>
        <sz val="10"/>
        <color theme="1"/>
        <rFont val="仿宋"/>
        <charset val="134"/>
      </rPr>
      <t>东部半丘陵区</t>
    </r>
  </si>
  <si>
    <r>
      <rPr>
        <sz val="10"/>
        <color theme="1"/>
        <rFont val="仿宋"/>
        <charset val="134"/>
      </rPr>
      <t>县城规划发展区</t>
    </r>
  </si>
  <si>
    <r>
      <rPr>
        <sz val="10"/>
        <color theme="1"/>
        <rFont val="仿宋"/>
        <charset val="134"/>
      </rPr>
      <t>南部紫金山综合区</t>
    </r>
  </si>
  <si>
    <r>
      <rPr>
        <b/>
        <sz val="10"/>
        <color theme="1"/>
        <rFont val="仿宋"/>
        <charset val="134"/>
      </rPr>
      <t>翼城县</t>
    </r>
  </si>
  <si>
    <r>
      <rPr>
        <sz val="10"/>
        <color theme="1"/>
        <rFont val="仿宋"/>
        <charset val="134"/>
      </rPr>
      <t>东南部山区</t>
    </r>
  </si>
  <si>
    <r>
      <rPr>
        <b/>
        <sz val="10"/>
        <color theme="1"/>
        <rFont val="仿宋"/>
        <charset val="134"/>
      </rPr>
      <t>襄汾县</t>
    </r>
  </si>
  <si>
    <r>
      <rPr>
        <sz val="10"/>
        <color theme="1"/>
        <rFont val="仿宋"/>
        <charset val="134"/>
      </rPr>
      <t>西北区</t>
    </r>
  </si>
  <si>
    <r>
      <rPr>
        <sz val="10"/>
        <color theme="1"/>
        <rFont val="仿宋"/>
        <charset val="134"/>
      </rPr>
      <t>河东平川区</t>
    </r>
  </si>
  <si>
    <r>
      <rPr>
        <sz val="10"/>
        <color theme="1"/>
        <rFont val="仿宋"/>
        <charset val="134"/>
      </rPr>
      <t>河东丘陵区</t>
    </r>
  </si>
  <si>
    <r>
      <rPr>
        <sz val="10"/>
        <color theme="1"/>
        <rFont val="仿宋"/>
        <charset val="134"/>
      </rPr>
      <t>城市近郊区</t>
    </r>
  </si>
  <si>
    <r>
      <rPr>
        <sz val="10"/>
        <color theme="1"/>
        <rFont val="仿宋"/>
        <charset val="134"/>
      </rPr>
      <t>西南区</t>
    </r>
  </si>
  <si>
    <r>
      <rPr>
        <b/>
        <sz val="10"/>
        <color theme="1"/>
        <rFont val="仿宋"/>
        <charset val="134"/>
      </rPr>
      <t>洪洞县</t>
    </r>
  </si>
  <si>
    <r>
      <rPr>
        <sz val="10"/>
        <color theme="1"/>
        <rFont val="仿宋"/>
        <charset val="134"/>
      </rPr>
      <t>西部山地区</t>
    </r>
  </si>
  <si>
    <r>
      <rPr>
        <sz val="10"/>
        <color theme="1"/>
        <rFont val="仿宋"/>
        <charset val="134"/>
      </rPr>
      <t>东部山地区</t>
    </r>
  </si>
  <si>
    <r>
      <rPr>
        <sz val="10"/>
        <color theme="1"/>
        <rFont val="仿宋"/>
        <charset val="134"/>
      </rPr>
      <t>县城城郊区</t>
    </r>
  </si>
  <si>
    <t>古县</t>
  </si>
  <si>
    <r>
      <rPr>
        <sz val="10"/>
        <color theme="1"/>
        <rFont val="仿宋"/>
        <charset val="134"/>
      </rPr>
      <t>北部工矿区</t>
    </r>
  </si>
  <si>
    <r>
      <rPr>
        <sz val="10"/>
        <color theme="1"/>
        <rFont val="仿宋"/>
        <charset val="134"/>
      </rPr>
      <t>南部黄土丘陵区</t>
    </r>
  </si>
  <si>
    <t>安泽县</t>
  </si>
  <si>
    <r>
      <rPr>
        <sz val="10"/>
        <color theme="1"/>
        <rFont val="仿宋"/>
        <charset val="134"/>
      </rPr>
      <t>中北部丘陵区</t>
    </r>
  </si>
  <si>
    <r>
      <rPr>
        <sz val="10"/>
        <color theme="1"/>
        <rFont val="仿宋"/>
        <charset val="134"/>
      </rPr>
      <t>东南部土石山区</t>
    </r>
  </si>
  <si>
    <r>
      <rPr>
        <b/>
        <sz val="10"/>
        <color theme="1"/>
        <rFont val="仿宋"/>
        <charset val="134"/>
      </rPr>
      <t>浮山县</t>
    </r>
  </si>
  <si>
    <r>
      <rPr>
        <sz val="10"/>
        <color theme="1"/>
        <rFont val="仿宋"/>
        <charset val="134"/>
      </rPr>
      <t>西部工矿区</t>
    </r>
  </si>
  <si>
    <r>
      <rPr>
        <sz val="10"/>
        <color theme="1"/>
        <rFont val="仿宋"/>
        <charset val="134"/>
      </rPr>
      <t>东部低山区</t>
    </r>
  </si>
  <si>
    <r>
      <rPr>
        <b/>
        <sz val="10"/>
        <color theme="1"/>
        <rFont val="仿宋"/>
        <charset val="134"/>
      </rPr>
      <t>吉县</t>
    </r>
  </si>
  <si>
    <t>西部残垣区</t>
  </si>
  <si>
    <r>
      <rPr>
        <sz val="10"/>
        <color theme="1"/>
        <rFont val="仿宋"/>
        <charset val="134"/>
      </rPr>
      <t>中南部残垣沟壑区</t>
    </r>
  </si>
  <si>
    <r>
      <rPr>
        <sz val="10"/>
        <color theme="1"/>
        <rFont val="仿宋"/>
        <charset val="134"/>
      </rPr>
      <t>城市建设规划区</t>
    </r>
  </si>
  <si>
    <r>
      <rPr>
        <sz val="10"/>
        <color theme="1"/>
        <rFont val="仿宋"/>
        <charset val="134"/>
      </rPr>
      <t>中北部梁峁沟壑区</t>
    </r>
  </si>
  <si>
    <r>
      <rPr>
        <b/>
        <sz val="10"/>
        <color theme="1"/>
        <rFont val="仿宋"/>
        <charset val="134"/>
      </rPr>
      <t>乡宁县</t>
    </r>
  </si>
  <si>
    <r>
      <rPr>
        <sz val="10"/>
        <color theme="1"/>
        <rFont val="仿宋"/>
        <charset val="134"/>
      </rPr>
      <t>中部残垣区</t>
    </r>
  </si>
  <si>
    <r>
      <rPr>
        <sz val="10"/>
        <color theme="1"/>
        <rFont val="仿宋"/>
        <charset val="134"/>
      </rPr>
      <t>东南部丘陵沟壑区</t>
    </r>
  </si>
  <si>
    <t>西南部残垣沟壑区</t>
  </si>
  <si>
    <r>
      <rPr>
        <b/>
        <sz val="10"/>
        <color theme="1"/>
        <rFont val="仿宋"/>
        <charset val="134"/>
      </rPr>
      <t>大宁县</t>
    </r>
  </si>
  <si>
    <r>
      <rPr>
        <sz val="10"/>
        <color theme="1"/>
        <rFont val="仿宋"/>
        <charset val="134"/>
      </rPr>
      <t>东南部残垣沟壑区</t>
    </r>
  </si>
  <si>
    <r>
      <rPr>
        <sz val="10"/>
        <color theme="1"/>
        <rFont val="仿宋"/>
        <charset val="134"/>
      </rPr>
      <t>西北部残垣沟壑区</t>
    </r>
  </si>
  <si>
    <r>
      <rPr>
        <sz val="10"/>
        <color theme="1"/>
        <rFont val="仿宋"/>
        <charset val="134"/>
      </rPr>
      <t>河川区</t>
    </r>
  </si>
  <si>
    <r>
      <rPr>
        <sz val="10"/>
        <color theme="1"/>
        <rFont val="仿宋"/>
        <charset val="134"/>
      </rPr>
      <t>城郊区</t>
    </r>
  </si>
  <si>
    <t>隰县</t>
  </si>
  <si>
    <t>沿川区</t>
  </si>
  <si>
    <t>中东部残垣沟壑区</t>
  </si>
  <si>
    <r>
      <rPr>
        <sz val="10"/>
        <color theme="1"/>
        <rFont val="仿宋"/>
        <charset val="134"/>
      </rPr>
      <t>南部残垣沟壑区</t>
    </r>
  </si>
  <si>
    <t>永和县</t>
  </si>
  <si>
    <r>
      <rPr>
        <sz val="10"/>
        <color theme="1"/>
        <rFont val="仿宋"/>
        <charset val="134"/>
      </rPr>
      <t>芝河西区</t>
    </r>
  </si>
  <si>
    <r>
      <rPr>
        <sz val="10"/>
        <color theme="1"/>
        <rFont val="仿宋"/>
        <charset val="134"/>
      </rPr>
      <t>芝河东区</t>
    </r>
  </si>
  <si>
    <r>
      <rPr>
        <sz val="10"/>
        <color theme="1"/>
        <rFont val="仿宋"/>
        <charset val="134"/>
      </rPr>
      <t>公路沿线区</t>
    </r>
  </si>
  <si>
    <r>
      <rPr>
        <b/>
        <sz val="10"/>
        <color theme="1"/>
        <rFont val="仿宋"/>
        <charset val="134"/>
      </rPr>
      <t>蒲县</t>
    </r>
  </si>
  <si>
    <t>西北部沟壑区</t>
  </si>
  <si>
    <r>
      <rPr>
        <sz val="10"/>
        <color theme="1"/>
        <rFont val="仿宋"/>
        <charset val="134"/>
      </rPr>
      <t>西部垣间沟谷区</t>
    </r>
  </si>
  <si>
    <t>西南部沟壑区</t>
  </si>
  <si>
    <r>
      <rPr>
        <sz val="10"/>
        <color theme="1"/>
        <rFont val="仿宋"/>
        <charset val="134"/>
      </rPr>
      <t>县城规划区</t>
    </r>
  </si>
  <si>
    <r>
      <rPr>
        <sz val="10"/>
        <color theme="1"/>
        <rFont val="仿宋"/>
        <charset val="134"/>
      </rPr>
      <t>东部土石山区</t>
    </r>
  </si>
  <si>
    <t>南部沟壑区</t>
  </si>
  <si>
    <r>
      <rPr>
        <b/>
        <sz val="10"/>
        <color theme="1"/>
        <rFont val="仿宋"/>
        <charset val="134"/>
      </rPr>
      <t>汾西县</t>
    </r>
  </si>
  <si>
    <r>
      <rPr>
        <sz val="10"/>
        <color theme="1"/>
        <rFont val="仿宋"/>
        <charset val="134"/>
      </rPr>
      <t>东南部丘陵区</t>
    </r>
  </si>
  <si>
    <r>
      <rPr>
        <sz val="10"/>
        <color theme="1"/>
        <rFont val="仿宋"/>
        <charset val="134"/>
      </rPr>
      <t>西北部山地区</t>
    </r>
  </si>
  <si>
    <r>
      <rPr>
        <sz val="10"/>
        <color theme="1"/>
        <rFont val="仿宋"/>
        <charset val="134"/>
      </rPr>
      <t>西南部山地区</t>
    </r>
  </si>
  <si>
    <r>
      <rPr>
        <sz val="10"/>
        <color theme="1"/>
        <rFont val="仿宋"/>
        <charset val="134"/>
      </rPr>
      <t>中部地区</t>
    </r>
  </si>
  <si>
    <r>
      <rPr>
        <b/>
        <sz val="10"/>
        <color theme="1"/>
        <rFont val="仿宋"/>
        <charset val="134"/>
      </rPr>
      <t>侯马市</t>
    </r>
  </si>
  <si>
    <r>
      <rPr>
        <sz val="10"/>
        <color theme="1"/>
        <rFont val="仿宋"/>
        <charset val="134"/>
      </rPr>
      <t>汾河南区</t>
    </r>
  </si>
  <si>
    <r>
      <rPr>
        <sz val="10"/>
        <color theme="1"/>
        <rFont val="仿宋"/>
        <charset val="134"/>
      </rPr>
      <t>东部发展区</t>
    </r>
  </si>
  <si>
    <r>
      <rPr>
        <sz val="10"/>
        <color theme="1"/>
        <rFont val="仿宋"/>
        <charset val="134"/>
      </rPr>
      <t>浍南区</t>
    </r>
  </si>
  <si>
    <r>
      <rPr>
        <b/>
        <sz val="10"/>
        <color theme="1"/>
        <rFont val="仿宋"/>
        <charset val="134"/>
      </rPr>
      <t>全市平均标准</t>
    </r>
  </si>
  <si>
    <r>
      <rPr>
        <b/>
        <sz val="10"/>
        <color theme="1"/>
        <rFont val="仿宋"/>
        <charset val="134"/>
      </rPr>
      <t>霍州市</t>
    </r>
  </si>
  <si>
    <r>
      <rPr>
        <sz val="10"/>
        <color theme="1"/>
        <rFont val="仿宋"/>
        <charset val="134"/>
      </rPr>
      <t>西南工矿发展区</t>
    </r>
  </si>
  <si>
    <r>
      <rPr>
        <b/>
        <sz val="10"/>
        <color theme="1"/>
        <rFont val="仿宋"/>
        <charset val="134"/>
      </rPr>
      <t>临汾市平均标准</t>
    </r>
  </si>
  <si>
    <t>运城市</t>
  </si>
  <si>
    <t>运城市面积加权平均值</t>
  </si>
  <si>
    <r>
      <rPr>
        <b/>
        <sz val="10"/>
        <color indexed="8"/>
        <rFont val="仿宋"/>
        <charset val="134"/>
      </rPr>
      <t>盐湖区</t>
    </r>
  </si>
  <si>
    <t>城镇建制区</t>
  </si>
  <si>
    <r>
      <rPr>
        <b/>
        <sz val="10"/>
        <color indexed="8"/>
        <rFont val="仿宋"/>
        <charset val="134"/>
      </rPr>
      <t>临猗县</t>
    </r>
  </si>
  <si>
    <t>垣地区</t>
  </si>
  <si>
    <r>
      <rPr>
        <sz val="10"/>
        <color indexed="8"/>
        <rFont val="仿宋"/>
        <charset val="134"/>
      </rPr>
      <t>临晋镇发展区</t>
    </r>
  </si>
  <si>
    <r>
      <rPr>
        <b/>
        <sz val="10"/>
        <color indexed="8"/>
        <rFont val="仿宋"/>
        <charset val="134"/>
      </rPr>
      <t>万荣县</t>
    </r>
  </si>
  <si>
    <r>
      <rPr>
        <sz val="10"/>
        <color indexed="8"/>
        <rFont val="仿宋"/>
        <charset val="134"/>
      </rPr>
      <t>一级黄土台垣区</t>
    </r>
  </si>
  <si>
    <r>
      <rPr>
        <sz val="10"/>
        <color indexed="8"/>
        <rFont val="仿宋"/>
        <charset val="134"/>
      </rPr>
      <t>二级黄土台垣区</t>
    </r>
  </si>
  <si>
    <t>东部平原区</t>
  </si>
  <si>
    <r>
      <rPr>
        <b/>
        <sz val="10"/>
        <color indexed="8"/>
        <rFont val="仿宋"/>
        <charset val="134"/>
      </rPr>
      <t>闻喜县</t>
    </r>
  </si>
  <si>
    <r>
      <rPr>
        <sz val="10"/>
        <color indexed="8"/>
        <rFont val="仿宋"/>
        <charset val="134"/>
      </rPr>
      <t>西部黄土台垣区</t>
    </r>
  </si>
  <si>
    <r>
      <rPr>
        <sz val="10"/>
        <color indexed="8"/>
        <rFont val="仿宋"/>
        <charset val="134"/>
      </rPr>
      <t>中部平原区</t>
    </r>
  </si>
  <si>
    <r>
      <rPr>
        <sz val="10"/>
        <color indexed="8"/>
        <rFont val="仿宋"/>
        <charset val="134"/>
      </rPr>
      <t>东部地区</t>
    </r>
  </si>
  <si>
    <r>
      <rPr>
        <b/>
        <sz val="10"/>
        <color indexed="8"/>
        <rFont val="仿宋"/>
        <charset val="134"/>
      </rPr>
      <t>稷山县</t>
    </r>
  </si>
  <si>
    <r>
      <rPr>
        <sz val="10"/>
        <color indexed="8"/>
        <rFont val="仿宋"/>
        <charset val="134"/>
      </rPr>
      <t>汾北平川区</t>
    </r>
  </si>
  <si>
    <r>
      <rPr>
        <sz val="10"/>
        <color indexed="8"/>
        <rFont val="仿宋"/>
        <charset val="134"/>
      </rPr>
      <t>汾南平川区</t>
    </r>
  </si>
  <si>
    <r>
      <rPr>
        <b/>
        <sz val="10"/>
        <color indexed="8"/>
        <rFont val="仿宋"/>
        <charset val="134"/>
      </rPr>
      <t>新绛县</t>
    </r>
  </si>
  <si>
    <t>绛县</t>
  </si>
  <si>
    <t>垣曲县</t>
  </si>
  <si>
    <r>
      <rPr>
        <sz val="10"/>
        <color indexed="8"/>
        <rFont val="仿宋"/>
        <charset val="134"/>
      </rPr>
      <t>东垣区</t>
    </r>
  </si>
  <si>
    <r>
      <rPr>
        <sz val="10"/>
        <color indexed="8"/>
        <rFont val="仿宋"/>
        <charset val="134"/>
      </rPr>
      <t>西垣区</t>
    </r>
  </si>
  <si>
    <r>
      <rPr>
        <b/>
        <sz val="10"/>
        <color indexed="8"/>
        <rFont val="仿宋"/>
        <charset val="134"/>
      </rPr>
      <t>夏县</t>
    </r>
  </si>
  <si>
    <r>
      <rPr>
        <sz val="10"/>
        <color indexed="8"/>
        <rFont val="仿宋"/>
        <charset val="134"/>
      </rPr>
      <t>水头镇规划区</t>
    </r>
  </si>
  <si>
    <r>
      <rPr>
        <sz val="10"/>
        <color rgb="FF000000"/>
        <rFont val="宋体"/>
        <charset val="134"/>
      </rPr>
      <t>东部</t>
    </r>
    <r>
      <rPr>
        <sz val="10"/>
        <color rgb="FF000000"/>
        <rFont val="仿宋"/>
        <charset val="134"/>
      </rPr>
      <t>山区</t>
    </r>
  </si>
  <si>
    <r>
      <rPr>
        <b/>
        <sz val="10"/>
        <color indexed="8"/>
        <rFont val="仿宋"/>
        <charset val="134"/>
      </rPr>
      <t>平陆县</t>
    </r>
  </si>
  <si>
    <r>
      <rPr>
        <sz val="10"/>
        <color indexed="8"/>
        <rFont val="仿宋"/>
        <charset val="134"/>
      </rPr>
      <t>西部地区</t>
    </r>
  </si>
  <si>
    <r>
      <rPr>
        <sz val="10"/>
        <color indexed="8"/>
        <rFont val="仿宋"/>
        <charset val="134"/>
      </rPr>
      <t>中部地区</t>
    </r>
  </si>
  <si>
    <r>
      <rPr>
        <b/>
        <sz val="10"/>
        <color indexed="8"/>
        <rFont val="仿宋"/>
        <charset val="134"/>
      </rPr>
      <t>芮城县</t>
    </r>
  </si>
  <si>
    <r>
      <rPr>
        <sz val="10"/>
        <color indexed="8"/>
        <rFont val="仿宋"/>
        <charset val="134"/>
      </rPr>
      <t>山地丘陵区</t>
    </r>
  </si>
  <si>
    <r>
      <rPr>
        <sz val="10"/>
        <color indexed="8"/>
        <rFont val="仿宋"/>
        <charset val="134"/>
      </rPr>
      <t>台坪台坡区</t>
    </r>
  </si>
  <si>
    <r>
      <rPr>
        <sz val="10"/>
        <color indexed="8"/>
        <rFont val="仿宋"/>
        <charset val="134"/>
      </rPr>
      <t>风陵渡经济开发区</t>
    </r>
  </si>
  <si>
    <t>河滩平川区</t>
  </si>
  <si>
    <t>经济林区</t>
  </si>
  <si>
    <r>
      <rPr>
        <b/>
        <sz val="10"/>
        <color indexed="8"/>
        <rFont val="仿宋"/>
        <charset val="134"/>
      </rPr>
      <t>永济市</t>
    </r>
  </si>
  <si>
    <r>
      <rPr>
        <sz val="10"/>
        <color indexed="8"/>
        <rFont val="仿宋"/>
        <charset val="134"/>
      </rPr>
      <t>城市郊区</t>
    </r>
  </si>
  <si>
    <r>
      <rPr>
        <sz val="10"/>
        <color indexed="8"/>
        <rFont val="仿宋"/>
        <charset val="134"/>
      </rPr>
      <t>沿黄河滩区</t>
    </r>
  </si>
  <si>
    <r>
      <rPr>
        <sz val="10"/>
        <color indexed="8"/>
        <rFont val="仿宋"/>
        <charset val="134"/>
      </rPr>
      <t>西南沿山区</t>
    </r>
  </si>
  <si>
    <t>河津市</t>
  </si>
  <si>
    <t>工业发展区</t>
  </si>
  <si>
    <r>
      <rPr>
        <sz val="10"/>
        <color indexed="8"/>
        <rFont val="仿宋"/>
        <charset val="134"/>
      </rPr>
      <t>西南沙土区</t>
    </r>
  </si>
  <si>
    <r>
      <rPr>
        <b/>
        <sz val="10"/>
        <color indexed="8"/>
        <rFont val="仿宋"/>
        <charset val="134"/>
      </rPr>
      <t>运城市平均标准</t>
    </r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</si>
</sst>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0.00_ "/>
    <numFmt numFmtId="178" formatCode="0_);[Red]\(0\)"/>
    <numFmt numFmtId="179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00_ "/>
  </numFmts>
  <fonts count="51">
    <font>
      <sz val="11"/>
      <color theme="1"/>
      <name val="宋体"/>
      <charset val="134"/>
      <scheme val="minor"/>
    </font>
    <font>
      <sz val="10"/>
      <color indexed="8"/>
      <name val="Times New Roman"/>
      <charset val="134"/>
    </font>
    <font>
      <sz val="16"/>
      <color theme="1"/>
      <name val="方正小标宋_GBK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b/>
      <sz val="10"/>
      <color indexed="8"/>
      <name val="Times New Roman"/>
      <charset val="134"/>
    </font>
    <font>
      <b/>
      <sz val="10"/>
      <color indexed="8"/>
      <name val="仿宋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color indexed="8"/>
      <name val="仿宋"/>
      <charset val="134"/>
    </font>
    <font>
      <sz val="10"/>
      <color theme="1"/>
      <name val="Times New Roman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sz val="10"/>
      <color rgb="FF000000"/>
      <name val="宋体"/>
      <charset val="134"/>
    </font>
    <font>
      <b/>
      <sz val="10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仿宋"/>
      <charset val="134"/>
    </font>
    <font>
      <b/>
      <sz val="10"/>
      <name val="Times New Roman"/>
      <charset val="134"/>
    </font>
    <font>
      <sz val="14"/>
      <color indexed="8"/>
      <name val="黑体"/>
      <charset val="134"/>
    </font>
    <font>
      <b/>
      <sz val="10"/>
      <color rgb="FF000000"/>
      <name val="宋体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16"/>
      <name val="方正小标宋_GBK"/>
      <charset val="134"/>
    </font>
    <font>
      <sz val="14"/>
      <name val="黑体"/>
      <charset val="134"/>
    </font>
    <font>
      <b/>
      <sz val="11"/>
      <name val="宋体"/>
      <charset val="134"/>
      <scheme val="minor"/>
    </font>
    <font>
      <b/>
      <sz val="10"/>
      <color indexed="10"/>
      <name val="Times New Roman"/>
      <charset val="134"/>
    </font>
    <font>
      <sz val="10"/>
      <color indexed="10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8" fillId="8" borderId="1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8" fillId="5" borderId="21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46" fillId="17" borderId="20" applyNumberForma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9" fillId="0" borderId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9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3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</cellStyleXfs>
  <cellXfs count="322">
    <xf numFmtId="0" fontId="0" fillId="0" borderId="0" xfId="0">
      <alignment vertical="center"/>
    </xf>
    <xf numFmtId="0" fontId="1" fillId="0" borderId="0" xfId="6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178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42" applyFont="1" applyFill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center" vertical="center" wrapText="1"/>
    </xf>
    <xf numFmtId="177" fontId="6" fillId="0" borderId="1" xfId="6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176" fontId="6" fillId="0" borderId="1" xfId="60" applyNumberFormat="1" applyFont="1" applyFill="1" applyBorder="1" applyAlignment="1">
      <alignment horizontal="center" vertical="center" wrapText="1"/>
    </xf>
    <xf numFmtId="179" fontId="7" fillId="0" borderId="1" xfId="6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176" fontId="5" fillId="0" borderId="1" xfId="60" applyNumberFormat="1" applyFont="1" applyFill="1" applyBorder="1" applyAlignment="1">
      <alignment horizontal="center" vertical="center" wrapText="1"/>
    </xf>
    <xf numFmtId="0" fontId="7" fillId="0" borderId="1" xfId="42" applyFont="1" applyFill="1" applyBorder="1" applyAlignment="1" applyProtection="1">
      <alignment horizontal="center" vertical="center" wrapText="1"/>
      <protection locked="0"/>
    </xf>
    <xf numFmtId="179" fontId="8" fillId="0" borderId="1" xfId="60" applyNumberFormat="1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176" fontId="1" fillId="0" borderId="1" xfId="60" applyNumberFormat="1" applyFont="1" applyFill="1" applyBorder="1" applyAlignment="1">
      <alignment horizontal="right" vertical="center"/>
    </xf>
    <xf numFmtId="179" fontId="10" fillId="0" borderId="1" xfId="52" applyNumberFormat="1" applyFont="1" applyFill="1" applyBorder="1" applyAlignment="1">
      <alignment horizontal="right" vertical="center"/>
    </xf>
    <xf numFmtId="179" fontId="10" fillId="0" borderId="1" xfId="60" applyNumberFormat="1" applyFont="1" applyFill="1" applyBorder="1" applyAlignment="1">
      <alignment horizontal="center" vertical="center"/>
    </xf>
    <xf numFmtId="178" fontId="10" fillId="0" borderId="1" xfId="60" applyNumberFormat="1" applyFont="1" applyFill="1" applyBorder="1" applyAlignment="1">
      <alignment horizontal="center" vertical="center"/>
    </xf>
    <xf numFmtId="178" fontId="5" fillId="0" borderId="1" xfId="60" applyNumberFormat="1" applyFont="1" applyFill="1" applyBorder="1" applyAlignment="1">
      <alignment horizontal="center" vertical="center" wrapText="1"/>
    </xf>
    <xf numFmtId="176" fontId="5" fillId="0" borderId="1" xfId="60" applyNumberFormat="1" applyFont="1" applyFill="1" applyBorder="1" applyAlignment="1">
      <alignment horizontal="right" vertical="center"/>
    </xf>
    <xf numFmtId="179" fontId="7" fillId="0" borderId="1" xfId="52" applyNumberFormat="1" applyFont="1" applyFill="1" applyBorder="1" applyAlignment="1">
      <alignment horizontal="right" vertical="center"/>
    </xf>
    <xf numFmtId="179" fontId="7" fillId="0" borderId="1" xfId="60" applyNumberFormat="1" applyFont="1" applyFill="1" applyBorder="1" applyAlignment="1">
      <alignment horizontal="center" vertical="center"/>
    </xf>
    <xf numFmtId="178" fontId="7" fillId="0" borderId="1" xfId="60" applyNumberFormat="1" applyFont="1" applyFill="1" applyBorder="1" applyAlignment="1">
      <alignment horizontal="center" vertical="center"/>
    </xf>
    <xf numFmtId="0" fontId="11" fillId="0" borderId="1" xfId="60" applyFont="1" applyFill="1" applyBorder="1" applyAlignment="1">
      <alignment horizontal="center" vertical="center" wrapText="1"/>
    </xf>
    <xf numFmtId="178" fontId="5" fillId="0" borderId="1" xfId="60" applyNumberFormat="1" applyFont="1" applyFill="1" applyBorder="1" applyAlignment="1">
      <alignment horizontal="center" vertical="center"/>
    </xf>
    <xf numFmtId="0" fontId="12" fillId="0" borderId="1" xfId="60" applyFont="1" applyFill="1" applyBorder="1" applyAlignment="1">
      <alignment horizontal="center" vertical="center" wrapText="1"/>
    </xf>
    <xf numFmtId="176" fontId="1" fillId="0" borderId="1" xfId="60" applyNumberFormat="1" applyFont="1" applyFill="1" applyBorder="1" applyAlignment="1">
      <alignment horizontal="right" vertical="center" wrapText="1"/>
    </xf>
    <xf numFmtId="0" fontId="13" fillId="0" borderId="1" xfId="60" applyFont="1" applyFill="1" applyBorder="1" applyAlignment="1">
      <alignment horizontal="center" vertical="center" wrapText="1"/>
    </xf>
    <xf numFmtId="0" fontId="9" fillId="2" borderId="1" xfId="60" applyFont="1" applyFill="1" applyBorder="1" applyAlignment="1">
      <alignment horizontal="center" vertical="center" wrapText="1"/>
    </xf>
    <xf numFmtId="0" fontId="13" fillId="0" borderId="2" xfId="60" applyFont="1" applyFill="1" applyBorder="1" applyAlignment="1">
      <alignment horizontal="center" vertical="center" wrapText="1"/>
    </xf>
    <xf numFmtId="179" fontId="8" fillId="0" borderId="3" xfId="60" applyNumberFormat="1" applyFont="1" applyFill="1" applyBorder="1" applyAlignment="1">
      <alignment horizontal="center" vertical="center"/>
    </xf>
    <xf numFmtId="0" fontId="9" fillId="0" borderId="3" xfId="60" applyFont="1" applyFill="1" applyBorder="1" applyAlignment="1">
      <alignment horizontal="center" vertical="center" wrapText="1"/>
    </xf>
    <xf numFmtId="0" fontId="1" fillId="0" borderId="3" xfId="60" applyFont="1" applyFill="1" applyBorder="1" applyAlignment="1">
      <alignment horizontal="center" vertical="center" wrapText="1"/>
    </xf>
    <xf numFmtId="0" fontId="13" fillId="0" borderId="3" xfId="60" applyFont="1" applyFill="1" applyBorder="1" applyAlignment="1">
      <alignment horizontal="center" vertical="center" wrapText="1"/>
    </xf>
    <xf numFmtId="176" fontId="10" fillId="2" borderId="1" xfId="60" applyNumberFormat="1" applyFont="1" applyFill="1" applyBorder="1" applyAlignment="1">
      <alignment horizontal="right" vertical="center"/>
    </xf>
    <xf numFmtId="0" fontId="0" fillId="2" borderId="1" xfId="0" applyFont="1" applyFill="1" applyBorder="1">
      <alignment vertical="center"/>
    </xf>
    <xf numFmtId="0" fontId="14" fillId="0" borderId="1" xfId="60" applyFont="1" applyFill="1" applyBorder="1" applyAlignment="1">
      <alignment horizontal="center" vertical="center" wrapText="1"/>
    </xf>
    <xf numFmtId="176" fontId="5" fillId="0" borderId="1" xfId="60" applyNumberFormat="1" applyFont="1" applyFill="1" applyBorder="1" applyAlignment="1">
      <alignment horizontal="right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179" fontId="15" fillId="0" borderId="1" xfId="60" applyNumberFormat="1" applyFont="1" applyFill="1" applyBorder="1" applyAlignment="1">
      <alignment horizontal="center" vertical="center" wrapText="1"/>
    </xf>
    <xf numFmtId="179" fontId="13" fillId="3" borderId="3" xfId="60" applyNumberFormat="1" applyFont="1" applyFill="1" applyBorder="1" applyAlignment="1">
      <alignment horizontal="center" vertical="center" wrapText="1"/>
    </xf>
    <xf numFmtId="0" fontId="6" fillId="0" borderId="3" xfId="60" applyFont="1" applyBorder="1" applyAlignment="1">
      <alignment horizontal="center" vertical="center" wrapText="1"/>
    </xf>
    <xf numFmtId="178" fontId="6" fillId="0" borderId="3" xfId="60" applyNumberFormat="1" applyFont="1" applyBorder="1" applyAlignment="1">
      <alignment horizontal="center" vertical="center" wrapText="1"/>
    </xf>
    <xf numFmtId="179" fontId="6" fillId="3" borderId="1" xfId="60" applyNumberFormat="1" applyFont="1" applyFill="1" applyBorder="1" applyAlignment="1">
      <alignment horizontal="center" vertical="center" wrapText="1"/>
    </xf>
    <xf numFmtId="0" fontId="6" fillId="0" borderId="1" xfId="60" applyFont="1" applyBorder="1" applyAlignment="1">
      <alignment horizontal="center" vertical="center" wrapText="1"/>
    </xf>
    <xf numFmtId="178" fontId="6" fillId="0" borderId="1" xfId="60" applyNumberFormat="1" applyFont="1" applyBorder="1" applyAlignment="1">
      <alignment horizontal="center" vertical="center" wrapText="1"/>
    </xf>
    <xf numFmtId="180" fontId="1" fillId="0" borderId="1" xfId="6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180" fontId="5" fillId="0" borderId="1" xfId="60" applyNumberFormat="1" applyFont="1" applyBorder="1" applyAlignment="1">
      <alignment horizontal="center" vertical="center"/>
    </xf>
    <xf numFmtId="178" fontId="16" fillId="0" borderId="1" xfId="0" applyNumberFormat="1" applyFont="1" applyBorder="1">
      <alignment vertical="center"/>
    </xf>
    <xf numFmtId="0" fontId="17" fillId="0" borderId="1" xfId="0" applyFont="1" applyBorder="1">
      <alignment vertical="center"/>
    </xf>
    <xf numFmtId="0" fontId="9" fillId="0" borderId="1" xfId="42" applyFont="1" applyFill="1" applyBorder="1" applyAlignment="1">
      <alignment horizontal="center" vertical="center" wrapText="1"/>
    </xf>
    <xf numFmtId="176" fontId="1" fillId="0" borderId="1" xfId="42" applyNumberFormat="1" applyFont="1" applyFill="1" applyBorder="1" applyAlignment="1">
      <alignment horizontal="right" vertical="center" wrapText="1"/>
    </xf>
    <xf numFmtId="0" fontId="1" fillId="0" borderId="1" xfId="60" applyFont="1" applyFill="1" applyBorder="1" applyAlignment="1" applyProtection="1">
      <alignment horizontal="center" vertical="center" wrapText="1"/>
      <protection locked="0"/>
    </xf>
    <xf numFmtId="176" fontId="1" fillId="0" borderId="1" xfId="6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60" applyFont="1" applyFill="1" applyBorder="1" applyAlignment="1" applyProtection="1">
      <alignment horizontal="center" vertical="center" wrapText="1"/>
      <protection locked="0"/>
    </xf>
    <xf numFmtId="178" fontId="18" fillId="0" borderId="1" xfId="60" applyNumberFormat="1" applyFont="1" applyFill="1" applyBorder="1" applyAlignment="1">
      <alignment horizontal="center" vertical="center" wrapText="1"/>
    </xf>
    <xf numFmtId="178" fontId="19" fillId="0" borderId="1" xfId="6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/>
    </xf>
    <xf numFmtId="0" fontId="10" fillId="0" borderId="0" xfId="60" applyFont="1" applyAlignment="1">
      <alignment horizontal="center" vertical="center"/>
    </xf>
    <xf numFmtId="0" fontId="0" fillId="0" borderId="0" xfId="0" applyFont="1">
      <alignment vertical="center"/>
    </xf>
    <xf numFmtId="179" fontId="0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42" applyFont="1" applyFill="1" applyBorder="1" applyAlignment="1">
      <alignment horizontal="center" vertical="center" wrapText="1"/>
    </xf>
    <xf numFmtId="176" fontId="15" fillId="0" borderId="1" xfId="60" applyNumberFormat="1" applyFont="1" applyFill="1" applyBorder="1" applyAlignment="1">
      <alignment horizontal="center" vertical="center" wrapText="1"/>
    </xf>
    <xf numFmtId="176" fontId="7" fillId="0" borderId="1" xfId="60" applyNumberFormat="1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0" fontId="10" fillId="0" borderId="1" xfId="60" applyFont="1" applyFill="1" applyBorder="1" applyAlignment="1">
      <alignment horizontal="center" vertical="center" wrapText="1"/>
    </xf>
    <xf numFmtId="179" fontId="10" fillId="2" borderId="1" xfId="52" applyNumberFormat="1" applyFont="1" applyFill="1" applyBorder="1" applyAlignment="1">
      <alignment horizontal="right" vertical="center"/>
    </xf>
    <xf numFmtId="179" fontId="10" fillId="2" borderId="1" xfId="60" applyNumberFormat="1" applyFont="1" applyFill="1" applyBorder="1" applyAlignment="1">
      <alignment horizontal="center" vertical="center"/>
    </xf>
    <xf numFmtId="178" fontId="10" fillId="2" borderId="1" xfId="60" applyNumberFormat="1" applyFont="1" applyFill="1" applyBorder="1" applyAlignment="1">
      <alignment horizontal="center" vertical="center"/>
    </xf>
    <xf numFmtId="178" fontId="7" fillId="0" borderId="1" xfId="60" applyNumberFormat="1" applyFont="1" applyFill="1" applyBorder="1" applyAlignment="1">
      <alignment horizontal="center" vertical="center" wrapText="1"/>
    </xf>
    <xf numFmtId="176" fontId="7" fillId="2" borderId="1" xfId="60" applyNumberFormat="1" applyFont="1" applyFill="1" applyBorder="1" applyAlignment="1">
      <alignment horizontal="right" vertical="center"/>
    </xf>
    <xf numFmtId="179" fontId="7" fillId="2" borderId="1" xfId="52" applyNumberFormat="1" applyFont="1" applyFill="1" applyBorder="1" applyAlignment="1">
      <alignment horizontal="right" vertical="center"/>
    </xf>
    <xf numFmtId="179" fontId="7" fillId="2" borderId="1" xfId="60" applyNumberFormat="1" applyFont="1" applyFill="1" applyBorder="1" applyAlignment="1">
      <alignment horizontal="center" vertical="center"/>
    </xf>
    <xf numFmtId="178" fontId="7" fillId="2" borderId="1" xfId="60" applyNumberFormat="1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 wrapText="1"/>
    </xf>
    <xf numFmtId="178" fontId="10" fillId="2" borderId="1" xfId="52" applyNumberFormat="1" applyFont="1" applyFill="1" applyBorder="1" applyAlignment="1">
      <alignment horizontal="right" vertical="center"/>
    </xf>
    <xf numFmtId="0" fontId="13" fillId="0" borderId="1" xfId="60" applyNumberFormat="1" applyFont="1" applyFill="1" applyBorder="1" applyAlignment="1">
      <alignment horizontal="center" vertical="center" wrapText="1"/>
    </xf>
    <xf numFmtId="0" fontId="11" fillId="2" borderId="1" xfId="60" applyFont="1" applyFill="1" applyBorder="1" applyAlignment="1">
      <alignment horizontal="center" vertical="center" wrapText="1"/>
    </xf>
    <xf numFmtId="0" fontId="15" fillId="0" borderId="4" xfId="60" applyFont="1" applyFill="1" applyBorder="1" applyAlignment="1">
      <alignment horizontal="center" vertical="center" wrapText="1"/>
    </xf>
    <xf numFmtId="176" fontId="10" fillId="2" borderId="1" xfId="60" applyNumberFormat="1" applyFont="1" applyFill="1" applyBorder="1" applyAlignment="1">
      <alignment horizontal="right" vertical="center" wrapText="1"/>
    </xf>
    <xf numFmtId="0" fontId="15" fillId="0" borderId="2" xfId="60" applyFont="1" applyFill="1" applyBorder="1" applyAlignment="1">
      <alignment horizontal="center" vertical="center" wrapText="1"/>
    </xf>
    <xf numFmtId="0" fontId="15" fillId="0" borderId="3" xfId="60" applyFont="1" applyFill="1" applyBorder="1" applyAlignment="1">
      <alignment horizontal="center" vertical="center" wrapText="1"/>
    </xf>
    <xf numFmtId="176" fontId="10" fillId="0" borderId="1" xfId="60" applyNumberFormat="1" applyFont="1" applyFill="1" applyBorder="1" applyAlignment="1">
      <alignment horizontal="right" vertical="center"/>
    </xf>
    <xf numFmtId="176" fontId="7" fillId="0" borderId="1" xfId="60" applyNumberFormat="1" applyFont="1" applyFill="1" applyBorder="1" applyAlignment="1">
      <alignment horizontal="right" vertical="center"/>
    </xf>
    <xf numFmtId="178" fontId="10" fillId="0" borderId="1" xfId="52" applyNumberFormat="1" applyFont="1" applyFill="1" applyBorder="1" applyAlignment="1">
      <alignment horizontal="right" vertical="center"/>
    </xf>
    <xf numFmtId="179" fontId="6" fillId="0" borderId="3" xfId="60" applyNumberFormat="1" applyFont="1" applyBorder="1" applyAlignment="1">
      <alignment horizontal="center" vertical="center" wrapText="1"/>
    </xf>
    <xf numFmtId="179" fontId="6" fillId="0" borderId="1" xfId="60" applyNumberFormat="1" applyFont="1" applyBorder="1" applyAlignment="1">
      <alignment horizontal="center" vertical="center" wrapText="1"/>
    </xf>
    <xf numFmtId="180" fontId="1" fillId="2" borderId="1" xfId="60" applyNumberFormat="1" applyFont="1" applyFill="1" applyBorder="1" applyAlignment="1">
      <alignment horizontal="center" vertical="center"/>
    </xf>
    <xf numFmtId="179" fontId="10" fillId="0" borderId="1" xfId="60" applyNumberFormat="1" applyFont="1" applyFill="1" applyBorder="1" applyAlignment="1">
      <alignment horizontal="right" vertical="center"/>
    </xf>
    <xf numFmtId="0" fontId="0" fillId="0" borderId="1" xfId="0" applyFont="1" applyFill="1" applyBorder="1">
      <alignment vertical="center"/>
    </xf>
    <xf numFmtId="178" fontId="0" fillId="0" borderId="1" xfId="0" applyNumberFormat="1" applyFont="1" applyBorder="1">
      <alignment vertical="center"/>
    </xf>
    <xf numFmtId="180" fontId="5" fillId="2" borderId="1" xfId="60" applyNumberFormat="1" applyFont="1" applyFill="1" applyBorder="1" applyAlignment="1">
      <alignment horizontal="center" vertical="center"/>
    </xf>
    <xf numFmtId="179" fontId="7" fillId="0" borderId="1" xfId="60" applyNumberFormat="1" applyFont="1" applyFill="1" applyBorder="1" applyAlignment="1">
      <alignment horizontal="right" vertical="center"/>
    </xf>
    <xf numFmtId="178" fontId="7" fillId="0" borderId="1" xfId="52" applyNumberFormat="1" applyFont="1" applyFill="1" applyBorder="1" applyAlignment="1">
      <alignment horizontal="right" vertical="center"/>
    </xf>
    <xf numFmtId="0" fontId="15" fillId="0" borderId="1" xfId="60" applyNumberFormat="1" applyFont="1" applyFill="1" applyBorder="1" applyAlignment="1">
      <alignment horizontal="center" vertical="center"/>
    </xf>
    <xf numFmtId="176" fontId="10" fillId="0" borderId="1" xfId="60" applyNumberFormat="1" applyFont="1" applyFill="1" applyBorder="1" applyAlignment="1">
      <alignment horizontal="right" vertical="center" wrapText="1"/>
    </xf>
    <xf numFmtId="0" fontId="7" fillId="0" borderId="1" xfId="6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20" fillId="0" borderId="0" xfId="0" applyFont="1" applyFill="1" applyBorder="1" applyAlignment="1">
      <alignment horizontal="left" vertical="center"/>
    </xf>
    <xf numFmtId="178" fontId="6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178" fontId="1" fillId="0" borderId="1" xfId="60" applyNumberFormat="1" applyFont="1" applyFill="1" applyBorder="1" applyAlignment="1">
      <alignment horizontal="center" vertical="center"/>
    </xf>
    <xf numFmtId="178" fontId="11" fillId="0" borderId="1" xfId="60" applyNumberFormat="1" applyFont="1" applyFill="1" applyBorder="1" applyAlignment="1">
      <alignment horizontal="center" vertical="center"/>
    </xf>
    <xf numFmtId="178" fontId="13" fillId="0" borderId="1" xfId="60" applyNumberFormat="1" applyFont="1" applyFill="1" applyBorder="1" applyAlignment="1">
      <alignment horizontal="center" vertical="center"/>
    </xf>
    <xf numFmtId="178" fontId="12" fillId="2" borderId="1" xfId="60" applyNumberFormat="1" applyFont="1" applyFill="1" applyBorder="1" applyAlignment="1">
      <alignment horizontal="center" vertical="center"/>
    </xf>
    <xf numFmtId="178" fontId="6" fillId="0" borderId="4" xfId="60" applyNumberFormat="1" applyFont="1" applyFill="1" applyBorder="1" applyAlignment="1">
      <alignment horizontal="center" vertical="center"/>
    </xf>
    <xf numFmtId="178" fontId="6" fillId="0" borderId="2" xfId="60" applyNumberFormat="1" applyFont="1" applyFill="1" applyBorder="1" applyAlignment="1">
      <alignment horizontal="center" vertical="center"/>
    </xf>
    <xf numFmtId="178" fontId="6" fillId="0" borderId="3" xfId="60" applyNumberFormat="1" applyFont="1" applyFill="1" applyBorder="1" applyAlignment="1">
      <alignment horizontal="center" vertical="center"/>
    </xf>
    <xf numFmtId="178" fontId="6" fillId="0" borderId="5" xfId="60" applyNumberFormat="1" applyFont="1" applyFill="1" applyBorder="1" applyAlignment="1">
      <alignment horizontal="center" vertical="center"/>
    </xf>
    <xf numFmtId="178" fontId="6" fillId="0" borderId="6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0" fillId="0" borderId="0" xfId="0" applyBorder="1">
      <alignment vertical="center"/>
    </xf>
    <xf numFmtId="179" fontId="0" fillId="0" borderId="1" xfId="0" applyNumberFormat="1" applyBorder="1">
      <alignment vertical="center"/>
    </xf>
    <xf numFmtId="179" fontId="16" fillId="0" borderId="1" xfId="0" applyNumberFormat="1" applyFont="1" applyBorder="1">
      <alignment vertical="center"/>
    </xf>
    <xf numFmtId="0" fontId="0" fillId="0" borderId="0" xfId="0" applyFont="1" applyFill="1" applyAlignment="1">
      <alignment horizontal="right" vertical="center"/>
    </xf>
    <xf numFmtId="178" fontId="15" fillId="2" borderId="1" xfId="60" applyNumberFormat="1" applyFont="1" applyFill="1" applyBorder="1" applyAlignment="1">
      <alignment horizontal="center" vertical="center" wrapText="1"/>
    </xf>
    <xf numFmtId="178" fontId="11" fillId="2" borderId="1" xfId="60" applyNumberFormat="1" applyFont="1" applyFill="1" applyBorder="1" applyAlignment="1">
      <alignment horizontal="center" vertical="center" wrapText="1"/>
    </xf>
    <xf numFmtId="178" fontId="10" fillId="2" borderId="1" xfId="60" applyNumberFormat="1" applyFont="1" applyFill="1" applyBorder="1" applyAlignment="1">
      <alignment horizontal="center" vertical="center" wrapText="1"/>
    </xf>
    <xf numFmtId="177" fontId="5" fillId="2" borderId="1" xfId="60" applyNumberFormat="1" applyFont="1" applyFill="1" applyBorder="1" applyAlignment="1">
      <alignment horizontal="right" vertical="center"/>
    </xf>
    <xf numFmtId="179" fontId="5" fillId="2" borderId="1" xfId="60" applyNumberFormat="1" applyFont="1" applyFill="1" applyBorder="1" applyAlignment="1">
      <alignment horizontal="right" vertical="center"/>
    </xf>
    <xf numFmtId="178" fontId="15" fillId="0" borderId="1" xfId="60" applyNumberFormat="1" applyFont="1" applyFill="1" applyBorder="1" applyAlignment="1">
      <alignment horizontal="center" vertical="center" wrapText="1"/>
    </xf>
    <xf numFmtId="178" fontId="15" fillId="2" borderId="1" xfId="60" applyNumberFormat="1" applyFont="1" applyFill="1" applyBorder="1" applyAlignment="1">
      <alignment horizontal="center" vertical="center"/>
    </xf>
    <xf numFmtId="177" fontId="7" fillId="2" borderId="1" xfId="60" applyNumberFormat="1" applyFont="1" applyFill="1" applyBorder="1" applyAlignment="1">
      <alignment horizontal="right" vertical="center"/>
    </xf>
    <xf numFmtId="179" fontId="7" fillId="2" borderId="1" xfId="60" applyNumberFormat="1" applyFont="1" applyFill="1" applyBorder="1" applyAlignment="1">
      <alignment horizontal="right" vertical="center"/>
    </xf>
    <xf numFmtId="178" fontId="10" fillId="0" borderId="1" xfId="60" applyNumberFormat="1" applyFont="1" applyFill="1" applyBorder="1" applyAlignment="1">
      <alignment horizontal="center" vertical="center" wrapText="1"/>
    </xf>
    <xf numFmtId="177" fontId="5" fillId="0" borderId="1" xfId="60" applyNumberFormat="1" applyFont="1" applyBorder="1" applyAlignment="1">
      <alignment horizontal="right" vertical="center"/>
    </xf>
    <xf numFmtId="179" fontId="5" fillId="0" borderId="1" xfId="60" applyNumberFormat="1" applyFont="1" applyBorder="1" applyAlignment="1">
      <alignment horizontal="right" vertical="center"/>
    </xf>
    <xf numFmtId="178" fontId="13" fillId="0" borderId="1" xfId="60" applyNumberFormat="1" applyFont="1" applyFill="1" applyBorder="1" applyAlignment="1">
      <alignment horizontal="center" vertical="center" wrapText="1"/>
    </xf>
    <xf numFmtId="178" fontId="11" fillId="0" borderId="1" xfId="60" applyNumberFormat="1" applyFont="1" applyFill="1" applyBorder="1" applyAlignment="1">
      <alignment horizontal="center" vertical="center" wrapText="1"/>
    </xf>
    <xf numFmtId="178" fontId="15" fillId="0" borderId="4" xfId="60" applyNumberFormat="1" applyFont="1" applyFill="1" applyBorder="1" applyAlignment="1">
      <alignment horizontal="center" vertical="center" wrapText="1"/>
    </xf>
    <xf numFmtId="178" fontId="15" fillId="0" borderId="2" xfId="60" applyNumberFormat="1" applyFont="1" applyFill="1" applyBorder="1" applyAlignment="1">
      <alignment horizontal="center" vertical="center" wrapText="1"/>
    </xf>
    <xf numFmtId="178" fontId="15" fillId="0" borderId="3" xfId="60" applyNumberFormat="1" applyFont="1" applyFill="1" applyBorder="1" applyAlignment="1">
      <alignment horizontal="center" vertical="center" wrapText="1"/>
    </xf>
    <xf numFmtId="178" fontId="12" fillId="0" borderId="1" xfId="60" applyNumberFormat="1" applyFont="1" applyFill="1" applyBorder="1" applyAlignment="1">
      <alignment horizontal="center" vertical="center" wrapText="1"/>
    </xf>
    <xf numFmtId="179" fontId="21" fillId="4" borderId="3" xfId="60" applyNumberFormat="1" applyFont="1" applyFill="1" applyBorder="1" applyAlignment="1">
      <alignment horizontal="center" vertical="center" wrapText="1"/>
    </xf>
    <xf numFmtId="0" fontId="15" fillId="0" borderId="3" xfId="60" applyFont="1" applyBorder="1" applyAlignment="1">
      <alignment horizontal="center" vertical="center"/>
    </xf>
    <xf numFmtId="179" fontId="15" fillId="0" borderId="3" xfId="60" applyNumberFormat="1" applyFont="1" applyBorder="1" applyAlignment="1">
      <alignment horizontal="center" vertical="center" wrapText="1"/>
    </xf>
    <xf numFmtId="179" fontId="5" fillId="4" borderId="1" xfId="60" applyNumberFormat="1" applyFont="1" applyFill="1" applyBorder="1" applyAlignment="1">
      <alignment horizontal="center" vertical="center" wrapText="1"/>
    </xf>
    <xf numFmtId="0" fontId="15" fillId="0" borderId="1" xfId="60" applyFont="1" applyBorder="1" applyAlignment="1">
      <alignment horizontal="center" vertical="center"/>
    </xf>
    <xf numFmtId="179" fontId="15" fillId="0" borderId="1" xfId="6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9" fontId="0" fillId="0" borderId="1" xfId="0" applyNumberFormat="1" applyFont="1" applyBorder="1">
      <alignment vertical="center"/>
    </xf>
    <xf numFmtId="180" fontId="10" fillId="2" borderId="1" xfId="60" applyNumberFormat="1" applyFont="1" applyFill="1" applyBorder="1" applyAlignment="1">
      <alignment horizontal="center" vertical="center"/>
    </xf>
    <xf numFmtId="180" fontId="7" fillId="2" borderId="1" xfId="60" applyNumberFormat="1" applyFont="1" applyFill="1" applyBorder="1" applyAlignment="1">
      <alignment horizontal="center" vertical="center"/>
    </xf>
    <xf numFmtId="180" fontId="1" fillId="0" borderId="1" xfId="60" applyNumberFormat="1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9" fontId="0" fillId="0" borderId="0" xfId="0" applyNumberFormat="1" applyFont="1" applyFill="1">
      <alignment vertical="center"/>
    </xf>
    <xf numFmtId="0" fontId="22" fillId="0" borderId="0" xfId="0" applyFont="1">
      <alignment vertical="center"/>
    </xf>
    <xf numFmtId="179" fontId="4" fillId="0" borderId="0" xfId="0" applyNumberFormat="1" applyFont="1" applyFill="1" applyBorder="1" applyAlignment="1">
      <alignment horizontal="left" vertical="center"/>
    </xf>
    <xf numFmtId="179" fontId="5" fillId="0" borderId="1" xfId="60" applyNumberFormat="1" applyFont="1" applyFill="1" applyBorder="1" applyAlignment="1">
      <alignment horizontal="center" vertical="center" wrapText="1"/>
    </xf>
    <xf numFmtId="177" fontId="5" fillId="0" borderId="1" xfId="60" applyNumberFormat="1" applyFont="1" applyFill="1" applyBorder="1" applyAlignment="1">
      <alignment horizontal="center" vertical="center" wrapText="1"/>
    </xf>
    <xf numFmtId="0" fontId="5" fillId="0" borderId="1" xfId="42" applyFont="1" applyFill="1" applyBorder="1" applyAlignment="1" applyProtection="1">
      <alignment horizontal="center" vertical="center" wrapText="1"/>
      <protection locked="0"/>
    </xf>
    <xf numFmtId="178" fontId="6" fillId="0" borderId="1" xfId="60" applyNumberFormat="1" applyFont="1" applyFill="1" applyBorder="1" applyAlignment="1">
      <alignment horizontal="center" vertical="center" wrapText="1"/>
    </xf>
    <xf numFmtId="178" fontId="1" fillId="0" borderId="1" xfId="60" applyNumberFormat="1" applyFont="1" applyFill="1" applyBorder="1" applyAlignment="1">
      <alignment horizontal="center" vertical="center" wrapText="1"/>
    </xf>
    <xf numFmtId="178" fontId="23" fillId="0" borderId="1" xfId="60" applyNumberFormat="1" applyFont="1" applyFill="1" applyBorder="1" applyAlignment="1">
      <alignment horizontal="center" vertical="center" wrapText="1"/>
    </xf>
    <xf numFmtId="176" fontId="8" fillId="0" borderId="1" xfId="60" applyNumberFormat="1" applyFont="1" applyFill="1" applyBorder="1" applyAlignment="1">
      <alignment horizontal="right" vertical="center" wrapText="1"/>
    </xf>
    <xf numFmtId="179" fontId="8" fillId="0" borderId="1" xfId="60" applyNumberFormat="1" applyFont="1" applyFill="1" applyBorder="1" applyAlignment="1">
      <alignment horizontal="right" vertical="center"/>
    </xf>
    <xf numFmtId="178" fontId="8" fillId="0" borderId="1" xfId="60" applyNumberFormat="1" applyFont="1" applyFill="1" applyBorder="1" applyAlignment="1">
      <alignment horizontal="center" vertical="center"/>
    </xf>
    <xf numFmtId="179" fontId="7" fillId="0" borderId="1" xfId="60" applyNumberFormat="1" applyFont="1" applyFill="1" applyBorder="1" applyAlignment="1">
      <alignment horizontal="right" vertical="center" wrapText="1"/>
    </xf>
    <xf numFmtId="178" fontId="9" fillId="0" borderId="1" xfId="60" applyNumberFormat="1" applyFont="1" applyFill="1" applyBorder="1" applyAlignment="1">
      <alignment horizontal="center" vertical="center" wrapText="1"/>
    </xf>
    <xf numFmtId="178" fontId="9" fillId="0" borderId="8" xfId="60" applyNumberFormat="1" applyFont="1" applyFill="1" applyBorder="1" applyAlignment="1">
      <alignment horizontal="left" vertical="center" wrapText="1"/>
    </xf>
    <xf numFmtId="178" fontId="9" fillId="0" borderId="9" xfId="60" applyNumberFormat="1" applyFont="1" applyFill="1" applyBorder="1" applyAlignment="1">
      <alignment horizontal="left" vertical="center" wrapText="1"/>
    </xf>
    <xf numFmtId="178" fontId="9" fillId="0" borderId="10" xfId="60" applyNumberFormat="1" applyFont="1" applyFill="1" applyBorder="1" applyAlignment="1">
      <alignment horizontal="left" vertical="center" wrapText="1"/>
    </xf>
    <xf numFmtId="178" fontId="9" fillId="0" borderId="11" xfId="60" applyNumberFormat="1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12" fillId="0" borderId="0" xfId="0" applyFont="1">
      <alignment vertical="center"/>
    </xf>
    <xf numFmtId="0" fontId="20" fillId="0" borderId="0" xfId="0" applyFont="1" applyFill="1" applyBorder="1" applyAlignment="1">
      <alignment vertical="center"/>
    </xf>
    <xf numFmtId="179" fontId="13" fillId="0" borderId="1" xfId="60" applyNumberFormat="1" applyFont="1" applyFill="1" applyBorder="1" applyAlignment="1">
      <alignment horizontal="center" vertical="center" wrapText="1"/>
    </xf>
    <xf numFmtId="178" fontId="15" fillId="0" borderId="3" xfId="20" applyNumberFormat="1" applyFont="1" applyBorder="1" applyAlignment="1">
      <alignment horizontal="center" vertical="center" wrapText="1"/>
    </xf>
    <xf numFmtId="178" fontId="15" fillId="0" borderId="1" xfId="20" applyNumberFormat="1" applyFont="1" applyBorder="1" applyAlignment="1">
      <alignment horizontal="center" vertical="center" wrapText="1"/>
    </xf>
    <xf numFmtId="178" fontId="0" fillId="0" borderId="1" xfId="68" applyNumberFormat="1" applyFont="1" applyBorder="1">
      <alignment vertical="center"/>
    </xf>
    <xf numFmtId="180" fontId="8" fillId="2" borderId="1" xfId="60" applyNumberFormat="1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178" fontId="16" fillId="0" borderId="1" xfId="68" applyNumberFormat="1" applyFont="1" applyBorder="1">
      <alignment vertical="center"/>
    </xf>
    <xf numFmtId="180" fontId="19" fillId="2" borderId="1" xfId="60" applyNumberFormat="1" applyFont="1" applyFill="1" applyBorder="1" applyAlignment="1">
      <alignment horizontal="center" vertical="center"/>
    </xf>
    <xf numFmtId="178" fontId="9" fillId="0" borderId="12" xfId="60" applyNumberFormat="1" applyFont="1" applyFill="1" applyBorder="1" applyAlignment="1">
      <alignment horizontal="left" vertical="center" wrapText="1"/>
    </xf>
    <xf numFmtId="178" fontId="9" fillId="0" borderId="13" xfId="60" applyNumberFormat="1" applyFont="1" applyFill="1" applyBorder="1" applyAlignment="1">
      <alignment horizontal="left" vertical="center" wrapText="1"/>
    </xf>
    <xf numFmtId="0" fontId="15" fillId="0" borderId="1" xfId="42" applyFont="1" applyFill="1" applyBorder="1" applyAlignment="1">
      <alignment horizontal="center" vertical="center" wrapText="1"/>
    </xf>
    <xf numFmtId="0" fontId="15" fillId="0" borderId="1" xfId="42" applyFont="1" applyFill="1" applyBorder="1" applyAlignment="1" applyProtection="1">
      <alignment horizontal="center" vertical="center" wrapText="1"/>
      <protection locked="0"/>
    </xf>
    <xf numFmtId="0" fontId="15" fillId="0" borderId="1" xfId="60" applyFont="1" applyFill="1" applyBorder="1" applyAlignment="1">
      <alignment horizontal="center" vertical="center"/>
    </xf>
    <xf numFmtId="178" fontId="10" fillId="0" borderId="1" xfId="60" applyNumberFormat="1" applyFont="1" applyFill="1" applyBorder="1" applyAlignment="1">
      <alignment horizontal="right" vertical="center"/>
    </xf>
    <xf numFmtId="178" fontId="15" fillId="0" borderId="1" xfId="60" applyNumberFormat="1" applyFont="1" applyFill="1" applyBorder="1" applyAlignment="1">
      <alignment horizontal="center" vertical="center"/>
    </xf>
    <xf numFmtId="0" fontId="13" fillId="0" borderId="1" xfId="60" applyFont="1" applyFill="1" applyBorder="1" applyAlignment="1">
      <alignment horizontal="center" vertical="center"/>
    </xf>
    <xf numFmtId="0" fontId="15" fillId="0" borderId="4" xfId="60" applyFont="1" applyFill="1" applyBorder="1" applyAlignment="1">
      <alignment horizontal="center" vertical="center"/>
    </xf>
    <xf numFmtId="0" fontId="15" fillId="0" borderId="2" xfId="60" applyFont="1" applyFill="1" applyBorder="1" applyAlignment="1">
      <alignment horizontal="center" vertical="center"/>
    </xf>
    <xf numFmtId="0" fontId="15" fillId="0" borderId="3" xfId="60" applyFont="1" applyFill="1" applyBorder="1" applyAlignment="1">
      <alignment horizontal="center" vertical="center"/>
    </xf>
    <xf numFmtId="178" fontId="7" fillId="0" borderId="1" xfId="60" applyNumberFormat="1" applyFont="1" applyFill="1" applyBorder="1" applyAlignment="1">
      <alignment horizontal="right" vertical="center"/>
    </xf>
    <xf numFmtId="178" fontId="19" fillId="0" borderId="1" xfId="60" applyNumberFormat="1" applyFont="1" applyFill="1" applyBorder="1" applyAlignment="1">
      <alignment horizontal="center" vertical="center"/>
    </xf>
    <xf numFmtId="0" fontId="11" fillId="0" borderId="1" xfId="60" applyFont="1" applyFill="1" applyBorder="1" applyAlignment="1" applyProtection="1">
      <alignment horizontal="center" vertical="center"/>
      <protection locked="0"/>
    </xf>
    <xf numFmtId="176" fontId="10" fillId="0" borderId="1" xfId="60" applyNumberFormat="1" applyFont="1" applyFill="1" applyBorder="1" applyAlignment="1" applyProtection="1">
      <alignment horizontal="right" vertical="center"/>
      <protection locked="0"/>
    </xf>
    <xf numFmtId="178" fontId="1" fillId="0" borderId="1" xfId="60" applyNumberFormat="1" applyFont="1" applyFill="1" applyBorder="1" applyAlignment="1">
      <alignment horizontal="right" vertical="center"/>
    </xf>
    <xf numFmtId="178" fontId="5" fillId="0" borderId="1" xfId="60" applyNumberFormat="1" applyFont="1" applyFill="1" applyBorder="1" applyAlignment="1">
      <alignment horizontal="right" vertical="center"/>
    </xf>
    <xf numFmtId="179" fontId="1" fillId="0" borderId="1" xfId="60" applyNumberFormat="1" applyFont="1" applyFill="1" applyBorder="1" applyAlignment="1">
      <alignment horizontal="center" vertical="center"/>
    </xf>
    <xf numFmtId="179" fontId="5" fillId="0" borderId="1" xfId="60" applyNumberFormat="1" applyFont="1" applyFill="1" applyBorder="1" applyAlignment="1">
      <alignment horizontal="center" vertical="center"/>
    </xf>
    <xf numFmtId="0" fontId="6" fillId="0" borderId="4" xfId="60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0" fontId="6" fillId="0" borderId="3" xfId="60" applyFont="1" applyFill="1" applyBorder="1" applyAlignment="1">
      <alignment horizontal="center" vertical="center"/>
    </xf>
    <xf numFmtId="0" fontId="13" fillId="0" borderId="4" xfId="60" applyFont="1" applyFill="1" applyBorder="1" applyAlignment="1">
      <alignment horizontal="center" vertical="center"/>
    </xf>
    <xf numFmtId="0" fontId="13" fillId="0" borderId="2" xfId="60" applyFont="1" applyFill="1" applyBorder="1" applyAlignment="1">
      <alignment horizontal="center" vertical="center"/>
    </xf>
    <xf numFmtId="0" fontId="13" fillId="0" borderId="3" xfId="60" applyFont="1" applyFill="1" applyBorder="1" applyAlignment="1">
      <alignment horizontal="center" vertical="center"/>
    </xf>
    <xf numFmtId="179" fontId="1" fillId="0" borderId="1" xfId="60" applyNumberFormat="1" applyFont="1" applyFill="1" applyBorder="1" applyAlignment="1">
      <alignment horizontal="right" vertical="center"/>
    </xf>
    <xf numFmtId="0" fontId="1" fillId="0" borderId="1" xfId="60" applyFont="1" applyFill="1" applyBorder="1" applyAlignment="1">
      <alignment horizontal="right" vertical="center"/>
    </xf>
    <xf numFmtId="179" fontId="5" fillId="0" borderId="1" xfId="60" applyNumberFormat="1" applyFont="1" applyFill="1" applyBorder="1" applyAlignment="1">
      <alignment horizontal="right" vertical="center"/>
    </xf>
    <xf numFmtId="180" fontId="10" fillId="0" borderId="1" xfId="60" applyNumberFormat="1" applyFont="1" applyBorder="1" applyAlignment="1">
      <alignment horizontal="center" vertical="center"/>
    </xf>
    <xf numFmtId="180" fontId="7" fillId="0" borderId="1" xfId="60" applyNumberFormat="1" applyFont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0" fontId="11" fillId="0" borderId="1" xfId="72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/>
    </xf>
    <xf numFmtId="0" fontId="1" fillId="0" borderId="1" xfId="65" applyFont="1" applyFill="1" applyBorder="1" applyAlignment="1">
      <alignment horizontal="center" vertical="center" wrapText="1"/>
    </xf>
    <xf numFmtId="0" fontId="13" fillId="0" borderId="1" xfId="69" applyFont="1" applyFill="1" applyBorder="1" applyAlignment="1">
      <alignment horizontal="center" vertical="center" wrapText="1"/>
    </xf>
    <xf numFmtId="0" fontId="12" fillId="0" borderId="1" xfId="72" applyFont="1" applyFill="1" applyBorder="1" applyAlignment="1">
      <alignment horizontal="center" vertical="center" wrapText="1"/>
    </xf>
    <xf numFmtId="176" fontId="1" fillId="2" borderId="1" xfId="60" applyNumberFormat="1" applyFont="1" applyFill="1" applyBorder="1" applyAlignment="1">
      <alignment horizontal="right" vertical="center"/>
    </xf>
    <xf numFmtId="0" fontId="9" fillId="2" borderId="1" xfId="72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 wrapText="1"/>
    </xf>
    <xf numFmtId="0" fontId="13" fillId="0" borderId="2" xfId="69" applyFont="1" applyFill="1" applyBorder="1" applyAlignment="1">
      <alignment horizontal="center" vertical="center" wrapText="1"/>
    </xf>
    <xf numFmtId="0" fontId="12" fillId="2" borderId="1" xfId="73" applyFont="1" applyFill="1" applyBorder="1" applyAlignment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0" fontId="6" fillId="0" borderId="3" xfId="69" applyFont="1" applyFill="1" applyBorder="1" applyAlignment="1">
      <alignment horizontal="center" vertical="center" wrapText="1"/>
    </xf>
    <xf numFmtId="178" fontId="12" fillId="0" borderId="1" xfId="60" applyNumberFormat="1" applyFont="1" applyFill="1" applyBorder="1" applyAlignment="1">
      <alignment horizontal="center" vertical="center"/>
    </xf>
    <xf numFmtId="0" fontId="12" fillId="2" borderId="1" xfId="72" applyFont="1" applyFill="1" applyBorder="1" applyAlignment="1">
      <alignment horizontal="center" vertical="center" wrapText="1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0" fontId="12" fillId="0" borderId="1" xfId="73" applyFont="1" applyFill="1" applyBorder="1" applyAlignment="1">
      <alignment horizontal="center" vertical="center" wrapText="1"/>
    </xf>
    <xf numFmtId="176" fontId="1" fillId="0" borderId="1" xfId="73" applyNumberFormat="1" applyFont="1" applyFill="1" applyBorder="1" applyAlignment="1">
      <alignment horizontal="right" vertical="center" wrapText="1"/>
    </xf>
    <xf numFmtId="179" fontId="22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177" fontId="18" fillId="0" borderId="1" xfId="60" applyNumberFormat="1" applyFont="1" applyFill="1" applyBorder="1" applyAlignment="1">
      <alignment horizontal="center" vertical="center" wrapText="1"/>
    </xf>
    <xf numFmtId="176" fontId="18" fillId="0" borderId="1" xfId="60" applyNumberFormat="1" applyFont="1" applyFill="1" applyBorder="1" applyAlignment="1">
      <alignment horizontal="center" vertical="center" wrapText="1"/>
    </xf>
    <xf numFmtId="179" fontId="18" fillId="0" borderId="1" xfId="60" applyNumberFormat="1" applyFont="1" applyFill="1" applyBorder="1" applyAlignment="1">
      <alignment horizontal="center" vertical="center" wrapText="1"/>
    </xf>
    <xf numFmtId="179" fontId="19" fillId="0" borderId="1" xfId="60" applyNumberFormat="1" applyFont="1" applyFill="1" applyBorder="1" applyAlignment="1">
      <alignment horizontal="center" vertical="center" wrapText="1"/>
    </xf>
    <xf numFmtId="176" fontId="19" fillId="0" borderId="1" xfId="60" applyNumberFormat="1" applyFont="1" applyFill="1" applyBorder="1" applyAlignment="1">
      <alignment horizontal="center" vertical="center" wrapText="1"/>
    </xf>
    <xf numFmtId="0" fontId="18" fillId="0" borderId="1" xfId="42" applyFont="1" applyFill="1" applyBorder="1" applyAlignment="1" applyProtection="1">
      <alignment horizontal="center" vertical="center" wrapText="1"/>
      <protection locked="0"/>
    </xf>
    <xf numFmtId="178" fontId="18" fillId="2" borderId="1" xfId="60" applyNumberFormat="1" applyFont="1" applyFill="1" applyBorder="1" applyAlignment="1">
      <alignment horizontal="center" vertical="center" wrapText="1"/>
    </xf>
    <xf numFmtId="176" fontId="8" fillId="0" borderId="1" xfId="60" applyNumberFormat="1" applyFont="1" applyFill="1" applyBorder="1" applyAlignment="1">
      <alignment horizontal="right" vertical="center"/>
    </xf>
    <xf numFmtId="178" fontId="8" fillId="0" borderId="1" xfId="60" applyNumberFormat="1" applyFont="1" applyFill="1" applyBorder="1" applyAlignment="1">
      <alignment horizontal="right" vertical="center"/>
    </xf>
    <xf numFmtId="178" fontId="18" fillId="0" borderId="1" xfId="60" applyNumberFormat="1" applyFont="1" applyFill="1" applyBorder="1" applyAlignment="1">
      <alignment horizontal="center" vertical="center"/>
    </xf>
    <xf numFmtId="177" fontId="19" fillId="0" borderId="1" xfId="60" applyNumberFormat="1" applyFont="1" applyBorder="1" applyAlignment="1">
      <alignment horizontal="right" vertical="center"/>
    </xf>
    <xf numFmtId="179" fontId="19" fillId="0" borderId="1" xfId="60" applyNumberFormat="1" applyFont="1" applyFill="1" applyBorder="1" applyAlignment="1">
      <alignment horizontal="right" vertical="center"/>
    </xf>
    <xf numFmtId="179" fontId="19" fillId="0" borderId="1" xfId="60" applyNumberFormat="1" applyFont="1" applyFill="1" applyBorder="1" applyAlignment="1">
      <alignment horizontal="center" vertical="center"/>
    </xf>
    <xf numFmtId="178" fontId="23" fillId="0" borderId="1" xfId="60" applyNumberFormat="1" applyFont="1" applyFill="1" applyBorder="1" applyAlignment="1" applyProtection="1">
      <alignment horizontal="center" vertical="center"/>
      <protection locked="0"/>
    </xf>
    <xf numFmtId="177" fontId="8" fillId="2" borderId="1" xfId="60" applyNumberFormat="1" applyFont="1" applyFill="1" applyBorder="1" applyAlignment="1">
      <alignment horizontal="right" vertical="center"/>
    </xf>
    <xf numFmtId="179" fontId="19" fillId="0" borderId="1" xfId="60" applyNumberFormat="1" applyFont="1" applyBorder="1" applyAlignment="1">
      <alignment horizontal="right" vertical="center"/>
    </xf>
    <xf numFmtId="178" fontId="23" fillId="2" borderId="1" xfId="60" applyNumberFormat="1" applyFont="1" applyFill="1" applyBorder="1" applyAlignment="1">
      <alignment horizontal="center" vertical="center" wrapText="1"/>
    </xf>
    <xf numFmtId="176" fontId="19" fillId="0" borderId="1" xfId="60" applyNumberFormat="1" applyFont="1" applyFill="1" applyBorder="1" applyAlignment="1">
      <alignment horizontal="right" vertical="center"/>
    </xf>
    <xf numFmtId="176" fontId="8" fillId="2" borderId="1" xfId="60" applyNumberFormat="1" applyFont="1" applyFill="1" applyBorder="1" applyAlignment="1">
      <alignment horizontal="right" vertical="center"/>
    </xf>
    <xf numFmtId="178" fontId="23" fillId="0" borderId="1" xfId="56" applyNumberFormat="1" applyFont="1" applyFill="1" applyBorder="1" applyAlignment="1">
      <alignment horizontal="center" vertical="center" wrapText="1"/>
    </xf>
    <xf numFmtId="178" fontId="18" fillId="0" borderId="2" xfId="60" applyNumberFormat="1" applyFont="1" applyFill="1" applyBorder="1" applyAlignment="1">
      <alignment horizontal="center" vertical="center"/>
    </xf>
    <xf numFmtId="178" fontId="23" fillId="0" borderId="3" xfId="60" applyNumberFormat="1" applyFont="1" applyFill="1" applyBorder="1" applyAlignment="1" applyProtection="1">
      <alignment horizontal="center" vertical="center"/>
      <protection locked="0"/>
    </xf>
    <xf numFmtId="178" fontId="23" fillId="0" borderId="3" xfId="60" applyNumberFormat="1" applyFont="1" applyFill="1" applyBorder="1" applyAlignment="1">
      <alignment horizontal="center" vertical="center"/>
    </xf>
    <xf numFmtId="176" fontId="8" fillId="0" borderId="3" xfId="60" applyNumberFormat="1" applyFont="1" applyFill="1" applyBorder="1" applyAlignment="1">
      <alignment horizontal="right" vertical="center"/>
    </xf>
    <xf numFmtId="179" fontId="8" fillId="0" borderId="3" xfId="60" applyNumberFormat="1" applyFont="1" applyFill="1" applyBorder="1" applyAlignment="1">
      <alignment horizontal="right" vertical="center"/>
    </xf>
    <xf numFmtId="178" fontId="8" fillId="0" borderId="3" xfId="60" applyNumberFormat="1" applyFont="1" applyFill="1" applyBorder="1" applyAlignment="1">
      <alignment horizontal="center" vertical="center"/>
    </xf>
    <xf numFmtId="178" fontId="23" fillId="0" borderId="1" xfId="60" applyNumberFormat="1" applyFont="1" applyFill="1" applyBorder="1" applyAlignment="1">
      <alignment horizontal="center" vertical="center"/>
    </xf>
    <xf numFmtId="178" fontId="18" fillId="0" borderId="3" xfId="60" applyNumberFormat="1" applyFont="1" applyFill="1" applyBorder="1" applyAlignment="1">
      <alignment horizontal="center" vertical="center"/>
    </xf>
    <xf numFmtId="178" fontId="18" fillId="0" borderId="4" xfId="60" applyNumberFormat="1" applyFont="1" applyFill="1" applyBorder="1" applyAlignment="1">
      <alignment horizontal="center" vertical="center"/>
    </xf>
    <xf numFmtId="178" fontId="23" fillId="0" borderId="1" xfId="60" applyNumberFormat="1" applyFont="1" applyFill="1" applyBorder="1" applyAlignment="1" applyProtection="1">
      <alignment horizontal="center" vertical="center" wrapText="1"/>
      <protection locked="0"/>
    </xf>
    <xf numFmtId="179" fontId="22" fillId="0" borderId="0" xfId="0" applyNumberFormat="1" applyFont="1" applyBorder="1">
      <alignment vertical="center"/>
    </xf>
    <xf numFmtId="0" fontId="25" fillId="0" borderId="0" xfId="0" applyFont="1" applyFill="1" applyBorder="1" applyAlignment="1">
      <alignment vertical="center"/>
    </xf>
    <xf numFmtId="179" fontId="18" fillId="3" borderId="3" xfId="60" applyNumberFormat="1" applyFont="1" applyFill="1" applyBorder="1" applyAlignment="1">
      <alignment horizontal="center" vertical="center" wrapText="1"/>
    </xf>
    <xf numFmtId="178" fontId="15" fillId="0" borderId="3" xfId="64" applyNumberFormat="1" applyFont="1" applyBorder="1" applyAlignment="1">
      <alignment horizontal="center" vertical="center" wrapText="1"/>
    </xf>
    <xf numFmtId="179" fontId="18" fillId="0" borderId="2" xfId="0" applyNumberFormat="1" applyFont="1" applyBorder="1" applyAlignment="1">
      <alignment horizontal="center" vertical="center" wrapText="1"/>
    </xf>
    <xf numFmtId="179" fontId="18" fillId="3" borderId="1" xfId="60" applyNumberFormat="1" applyFont="1" applyFill="1" applyBorder="1" applyAlignment="1">
      <alignment horizontal="center" vertical="center" wrapText="1"/>
    </xf>
    <xf numFmtId="178" fontId="15" fillId="0" borderId="1" xfId="64" applyNumberFormat="1" applyFont="1" applyBorder="1" applyAlignment="1">
      <alignment horizontal="center" vertical="center" wrapText="1"/>
    </xf>
    <xf numFmtId="179" fontId="18" fillId="0" borderId="3" xfId="0" applyNumberFormat="1" applyFont="1" applyBorder="1" applyAlignment="1">
      <alignment horizontal="center" vertical="center" wrapText="1"/>
    </xf>
    <xf numFmtId="180" fontId="8" fillId="0" borderId="1" xfId="60" applyNumberFormat="1" applyFont="1" applyBorder="1" applyAlignment="1">
      <alignment horizontal="center" vertical="center"/>
    </xf>
    <xf numFmtId="178" fontId="0" fillId="0" borderId="1" xfId="64" applyNumberFormat="1" applyFont="1" applyBorder="1">
      <alignment vertical="center"/>
    </xf>
    <xf numFmtId="179" fontId="22" fillId="0" borderId="1" xfId="0" applyNumberFormat="1" applyFont="1" applyBorder="1">
      <alignment vertical="center"/>
    </xf>
    <xf numFmtId="179" fontId="26" fillId="0" borderId="1" xfId="0" applyNumberFormat="1" applyFont="1" applyBorder="1">
      <alignment vertical="center"/>
    </xf>
    <xf numFmtId="180" fontId="19" fillId="0" borderId="1" xfId="60" applyNumberFormat="1" applyFont="1" applyBorder="1" applyAlignment="1">
      <alignment horizontal="center" vertical="center"/>
    </xf>
    <xf numFmtId="178" fontId="16" fillId="0" borderId="1" xfId="64" applyNumberFormat="1" applyFont="1" applyBorder="1">
      <alignment vertical="center"/>
    </xf>
    <xf numFmtId="176" fontId="22" fillId="0" borderId="0" xfId="0" applyNumberFormat="1" applyFont="1">
      <alignment vertical="center"/>
    </xf>
    <xf numFmtId="0" fontId="5" fillId="0" borderId="0" xfId="60" applyFont="1" applyAlignment="1">
      <alignment horizontal="center" vertical="center"/>
    </xf>
    <xf numFmtId="0" fontId="27" fillId="0" borderId="0" xfId="60" applyFont="1" applyAlignment="1">
      <alignment horizontal="center" vertical="center"/>
    </xf>
    <xf numFmtId="0" fontId="28" fillId="0" borderId="0" xfId="60" applyFont="1" applyAlignment="1">
      <alignment horizontal="center" vertical="center"/>
    </xf>
    <xf numFmtId="179" fontId="16" fillId="0" borderId="0" xfId="0" applyNumberFormat="1" applyFont="1">
      <alignment vertical="center"/>
    </xf>
    <xf numFmtId="0" fontId="4" fillId="0" borderId="0" xfId="0" applyFont="1" applyFill="1" applyAlignment="1">
      <alignment horizontal="left" vertical="center"/>
    </xf>
    <xf numFmtId="179" fontId="1" fillId="0" borderId="1" xfId="76" applyNumberFormat="1" applyFont="1" applyFill="1" applyBorder="1" applyAlignment="1">
      <alignment horizontal="center" vertical="center"/>
    </xf>
    <xf numFmtId="179" fontId="11" fillId="0" borderId="1" xfId="76" applyNumberFormat="1" applyFont="1" applyFill="1" applyBorder="1" applyAlignment="1">
      <alignment horizontal="center" vertical="center"/>
    </xf>
    <xf numFmtId="176" fontId="1" fillId="0" borderId="1" xfId="76" applyNumberFormat="1" applyFont="1" applyFill="1" applyBorder="1" applyAlignment="1">
      <alignment horizontal="right" vertical="center"/>
    </xf>
    <xf numFmtId="179" fontId="6" fillId="0" borderId="1" xfId="60" applyNumberFormat="1" applyFont="1" applyFill="1" applyBorder="1" applyAlignment="1">
      <alignment horizontal="center" vertical="center" wrapText="1"/>
    </xf>
    <xf numFmtId="177" fontId="1" fillId="0" borderId="1" xfId="71" applyNumberFormat="1" applyFont="1" applyFill="1" applyBorder="1" applyAlignment="1">
      <alignment horizontal="center" vertical="center"/>
    </xf>
    <xf numFmtId="179" fontId="9" fillId="0" borderId="1" xfId="76" applyNumberFormat="1" applyFont="1" applyFill="1" applyBorder="1" applyAlignment="1">
      <alignment horizontal="center" vertical="center"/>
    </xf>
    <xf numFmtId="176" fontId="10" fillId="0" borderId="1" xfId="76" applyNumberFormat="1" applyFont="1" applyFill="1" applyBorder="1" applyAlignment="1">
      <alignment horizontal="right" vertical="center"/>
    </xf>
    <xf numFmtId="179" fontId="12" fillId="0" borderId="1" xfId="76" applyNumberFormat="1" applyFont="1" applyFill="1" applyBorder="1" applyAlignment="1">
      <alignment horizontal="center" vertical="center"/>
    </xf>
    <xf numFmtId="179" fontId="12" fillId="0" borderId="1" xfId="60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7" fontId="1" fillId="2" borderId="1" xfId="60" applyNumberFormat="1" applyFont="1" applyFill="1" applyBorder="1" applyAlignment="1">
      <alignment horizontal="center" vertical="center"/>
    </xf>
    <xf numFmtId="179" fontId="1" fillId="2" borderId="1" xfId="60" applyNumberFormat="1" applyFont="1" applyFill="1" applyBorder="1" applyAlignment="1">
      <alignment horizontal="right" vertical="center"/>
    </xf>
    <xf numFmtId="179" fontId="1" fillId="2" borderId="1" xfId="60" applyNumberFormat="1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 wrapText="1"/>
    </xf>
    <xf numFmtId="179" fontId="6" fillId="0" borderId="4" xfId="60" applyNumberFormat="1" applyFont="1" applyFill="1" applyBorder="1" applyAlignment="1">
      <alignment horizontal="center" vertical="center" wrapText="1"/>
    </xf>
    <xf numFmtId="179" fontId="6" fillId="0" borderId="2" xfId="60" applyNumberFormat="1" applyFont="1" applyFill="1" applyBorder="1" applyAlignment="1">
      <alignment horizontal="center" vertical="center" wrapText="1"/>
    </xf>
    <xf numFmtId="179" fontId="6" fillId="0" borderId="3" xfId="60" applyNumberFormat="1" applyFont="1" applyFill="1" applyBorder="1" applyAlignment="1">
      <alignment horizontal="center" vertical="center" wrapText="1"/>
    </xf>
    <xf numFmtId="179" fontId="13" fillId="0" borderId="4" xfId="60" applyNumberFormat="1" applyFont="1" applyFill="1" applyBorder="1" applyAlignment="1">
      <alignment horizontal="center" vertical="center" wrapText="1"/>
    </xf>
    <xf numFmtId="179" fontId="15" fillId="3" borderId="3" xfId="60" applyNumberFormat="1" applyFont="1" applyFill="1" applyBorder="1" applyAlignment="1">
      <alignment horizontal="center" vertical="center" wrapText="1"/>
    </xf>
    <xf numFmtId="176" fontId="15" fillId="3" borderId="3" xfId="60" applyNumberFormat="1" applyFont="1" applyFill="1" applyBorder="1" applyAlignment="1">
      <alignment horizontal="center" vertical="center" wrapText="1"/>
    </xf>
    <xf numFmtId="178" fontId="6" fillId="0" borderId="3" xfId="64" applyNumberFormat="1" applyFont="1" applyBorder="1" applyAlignment="1">
      <alignment horizontal="center" vertical="center" wrapText="1"/>
    </xf>
    <xf numFmtId="179" fontId="15" fillId="3" borderId="1" xfId="60" applyNumberFormat="1" applyFont="1" applyFill="1" applyBorder="1" applyAlignment="1">
      <alignment horizontal="center" vertical="center" wrapText="1"/>
    </xf>
    <xf numFmtId="176" fontId="7" fillId="3" borderId="1" xfId="60" applyNumberFormat="1" applyFont="1" applyFill="1" applyBorder="1" applyAlignment="1">
      <alignment horizontal="center" vertical="center" wrapText="1"/>
    </xf>
    <xf numFmtId="178" fontId="6" fillId="0" borderId="1" xfId="64" applyNumberFormat="1" applyFont="1" applyBorder="1" applyAlignment="1">
      <alignment horizontal="center" vertical="center" wrapText="1"/>
    </xf>
    <xf numFmtId="179" fontId="1" fillId="0" borderId="1" xfId="60" applyNumberFormat="1" applyFont="1" applyBorder="1" applyAlignment="1">
      <alignment horizontal="center" vertical="center"/>
    </xf>
    <xf numFmtId="178" fontId="1" fillId="0" borderId="1" xfId="64" applyNumberFormat="1" applyFont="1" applyBorder="1" applyAlignment="1">
      <alignment horizontal="center" vertical="center"/>
    </xf>
    <xf numFmtId="179" fontId="7" fillId="0" borderId="1" xfId="60" applyNumberFormat="1" applyFont="1" applyBorder="1" applyAlignment="1">
      <alignment horizontal="center" vertical="center"/>
    </xf>
    <xf numFmtId="179" fontId="5" fillId="0" borderId="1" xfId="60" applyNumberFormat="1" applyFont="1" applyBorder="1" applyAlignment="1">
      <alignment horizontal="center" vertical="center"/>
    </xf>
    <xf numFmtId="178" fontId="7" fillId="0" borderId="1" xfId="64" applyNumberFormat="1" applyFont="1" applyBorder="1" applyAlignment="1">
      <alignment horizontal="center" vertical="center"/>
    </xf>
    <xf numFmtId="179" fontId="10" fillId="0" borderId="1" xfId="60" applyNumberFormat="1" applyFont="1" applyBorder="1" applyAlignment="1">
      <alignment horizontal="center" vertical="center"/>
    </xf>
    <xf numFmtId="178" fontId="28" fillId="0" borderId="1" xfId="64" applyNumberFormat="1" applyFont="1" applyBorder="1" applyAlignment="1">
      <alignment horizontal="center" vertical="center"/>
    </xf>
  </cellXfs>
  <cellStyles count="77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常规_全省汇总0405" xfId="42"/>
    <cellStyle name="常规 2 2 3" xfId="43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3 2" xfId="58"/>
    <cellStyle name="60% - 强调文字颜色 6" xfId="59" builtinId="52"/>
    <cellStyle name="常规 2" xfId="60"/>
    <cellStyle name="常规 2 2 2 2 2" xfId="61"/>
    <cellStyle name="常规 2 2 3 2" xfId="62"/>
    <cellStyle name="常规 2 4" xfId="63"/>
    <cellStyle name="常规 2 4 2" xfId="64"/>
    <cellStyle name="常规 3" xfId="65"/>
    <cellStyle name="常规 4" xfId="66"/>
    <cellStyle name="常规 4 2" xfId="67"/>
    <cellStyle name="常规 5" xfId="68"/>
    <cellStyle name="常规_Sheet1" xfId="69"/>
    <cellStyle name="常规_Sheet1 2" xfId="70"/>
    <cellStyle name="常规_Sheet1_8" xfId="71"/>
    <cellStyle name="常规_表8平衡意见" xfId="72"/>
    <cellStyle name="常规_表8平衡意见_1" xfId="73"/>
    <cellStyle name="常规_大同市" xfId="74"/>
    <cellStyle name="常规_全省汇总0405 2" xfId="75"/>
    <cellStyle name="常规_太原市_12" xfId="76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zoomScale="101" zoomScaleNormal="101" workbookViewId="0">
      <selection activeCell="A2" sqref="A2:J2"/>
    </sheetView>
  </sheetViews>
  <sheetFormatPr defaultColWidth="9" defaultRowHeight="13.5"/>
  <cols>
    <col min="1" max="1" width="11.125" style="2" customWidth="1"/>
    <col min="2" max="2" width="9.15833333333333" style="2" customWidth="1"/>
    <col min="3" max="3" width="11.8833333333333" style="2" customWidth="1"/>
    <col min="4" max="4" width="18.8833333333333" style="2" customWidth="1"/>
    <col min="5" max="5" width="14.6" style="2" customWidth="1"/>
    <col min="6" max="6" width="10.1083333333333" style="2" hidden="1" customWidth="1"/>
    <col min="7" max="7" width="10" style="2" hidden="1" customWidth="1"/>
    <col min="8" max="8" width="10.2166666666667" style="2" hidden="1" customWidth="1"/>
    <col min="9" max="9" width="10.4416666666667" style="2" hidden="1" customWidth="1"/>
    <col min="10" max="10" width="13.375" style="2" customWidth="1"/>
    <col min="11" max="11" width="8.88333333333333" hidden="1" customWidth="1"/>
    <col min="12" max="12" width="12.8833333333333" hidden="1" customWidth="1"/>
    <col min="13" max="13" width="10.3333333333333" hidden="1" customWidth="1"/>
    <col min="14" max="14" width="11.1083333333333" style="4" hidden="1" customWidth="1"/>
    <col min="15" max="15" width="11.1083333333333" style="289" hidden="1" customWidth="1"/>
  </cols>
  <sheetData>
    <row r="1" ht="19" customHeight="1" spans="1:10">
      <c r="A1" s="290" t="s">
        <v>0</v>
      </c>
      <c r="B1" s="290"/>
      <c r="C1" s="290"/>
      <c r="D1" s="290"/>
      <c r="E1" s="290"/>
      <c r="F1" s="290"/>
      <c r="G1" s="290"/>
      <c r="H1" s="290"/>
      <c r="I1" s="290"/>
      <c r="J1" s="290"/>
    </row>
    <row r="2" ht="2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1" customHeight="1" spans="1:15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="1" customFormat="1" ht="16" customHeight="1" spans="1:15">
      <c r="A4" s="9" t="s">
        <v>3</v>
      </c>
      <c r="B4" s="9" t="s">
        <v>4</v>
      </c>
      <c r="C4" s="10" t="s">
        <v>5</v>
      </c>
      <c r="D4" s="11" t="s">
        <v>6</v>
      </c>
      <c r="E4" s="12" t="s">
        <v>7</v>
      </c>
      <c r="F4" s="162" t="s">
        <v>8</v>
      </c>
      <c r="G4" s="162" t="s">
        <v>9</v>
      </c>
      <c r="H4" s="162"/>
      <c r="I4" s="162"/>
      <c r="J4" s="180" t="s">
        <v>10</v>
      </c>
      <c r="K4" s="48" t="s">
        <v>11</v>
      </c>
      <c r="L4" s="309" t="s">
        <v>12</v>
      </c>
      <c r="M4" s="310" t="s">
        <v>13</v>
      </c>
      <c r="N4" s="311" t="s">
        <v>14</v>
      </c>
      <c r="O4" s="149" t="s">
        <v>15</v>
      </c>
    </row>
    <row r="5" s="1" customFormat="1" ht="9" customHeight="1" spans="1:15">
      <c r="A5" s="8"/>
      <c r="B5" s="8"/>
      <c r="C5" s="163"/>
      <c r="D5" s="14"/>
      <c r="E5" s="15"/>
      <c r="F5" s="162"/>
      <c r="G5" s="162" t="s">
        <v>16</v>
      </c>
      <c r="H5" s="164" t="s">
        <v>17</v>
      </c>
      <c r="I5" s="164" t="s">
        <v>18</v>
      </c>
      <c r="J5" s="162"/>
      <c r="K5" s="51"/>
      <c r="L5" s="312"/>
      <c r="M5" s="313"/>
      <c r="N5" s="314"/>
      <c r="O5" s="152"/>
    </row>
    <row r="6" s="1" customFormat="1" ht="12" customHeight="1" spans="1:15">
      <c r="A6" s="162" t="s">
        <v>19</v>
      </c>
      <c r="B6" s="17">
        <v>1</v>
      </c>
      <c r="C6" s="18" t="s">
        <v>20</v>
      </c>
      <c r="D6" s="291" t="s">
        <v>21</v>
      </c>
      <c r="E6" s="20">
        <v>5772.11</v>
      </c>
      <c r="F6" s="213">
        <v>9196</v>
      </c>
      <c r="G6" s="205">
        <v>28</v>
      </c>
      <c r="H6" s="205">
        <v>8</v>
      </c>
      <c r="I6" s="205">
        <v>20</v>
      </c>
      <c r="J6" s="213">
        <v>257488</v>
      </c>
      <c r="K6" s="184">
        <v>1.04</v>
      </c>
      <c r="L6" s="315">
        <f t="shared" ref="L6:L53" si="0">J6*K6</f>
        <v>267787.52</v>
      </c>
      <c r="M6" s="315">
        <f t="shared" ref="M6:M53" si="1">L6-J6</f>
        <v>10299.52</v>
      </c>
      <c r="N6" s="316">
        <f>E6/E10*J6</f>
        <v>51261.1566483305</v>
      </c>
      <c r="O6" s="317"/>
    </row>
    <row r="7" s="1" customFormat="1" ht="12" customHeight="1" spans="1:15">
      <c r="A7" s="162"/>
      <c r="B7" s="17">
        <v>2</v>
      </c>
      <c r="C7" s="18" t="s">
        <v>22</v>
      </c>
      <c r="D7" s="291" t="s">
        <v>23</v>
      </c>
      <c r="E7" s="20">
        <v>11427.89</v>
      </c>
      <c r="F7" s="213">
        <v>8303</v>
      </c>
      <c r="G7" s="205">
        <v>28</v>
      </c>
      <c r="H7" s="205">
        <v>8</v>
      </c>
      <c r="I7" s="205">
        <v>20</v>
      </c>
      <c r="J7" s="213">
        <v>232484</v>
      </c>
      <c r="K7" s="184">
        <v>1.05</v>
      </c>
      <c r="L7" s="315">
        <f t="shared" si="0"/>
        <v>244108.2</v>
      </c>
      <c r="M7" s="315">
        <f t="shared" si="1"/>
        <v>11624.2</v>
      </c>
      <c r="N7" s="316">
        <f>E7/E10*J7</f>
        <v>91633.8490008336</v>
      </c>
      <c r="O7" s="317"/>
    </row>
    <row r="8" s="1" customFormat="1" ht="12" customHeight="1" spans="1:15">
      <c r="A8" s="162"/>
      <c r="B8" s="17">
        <v>3</v>
      </c>
      <c r="C8" s="18" t="s">
        <v>24</v>
      </c>
      <c r="D8" s="291" t="s">
        <v>25</v>
      </c>
      <c r="E8" s="20">
        <v>11242.17</v>
      </c>
      <c r="F8" s="213">
        <v>3414</v>
      </c>
      <c r="G8" s="205">
        <v>28</v>
      </c>
      <c r="H8" s="205">
        <v>8</v>
      </c>
      <c r="I8" s="205">
        <v>20</v>
      </c>
      <c r="J8" s="213">
        <v>95592</v>
      </c>
      <c r="K8" s="184">
        <v>1.097</v>
      </c>
      <c r="L8" s="315">
        <f t="shared" si="0"/>
        <v>104864.424</v>
      </c>
      <c r="M8" s="315">
        <f t="shared" si="1"/>
        <v>9272.424</v>
      </c>
      <c r="N8" s="316">
        <f>E8/E10*J8</f>
        <v>37065.3840869404</v>
      </c>
      <c r="O8" s="317"/>
    </row>
    <row r="9" s="1" customFormat="1" ht="12" customHeight="1" spans="1:15">
      <c r="A9" s="162"/>
      <c r="B9" s="17">
        <v>4</v>
      </c>
      <c r="C9" s="18" t="s">
        <v>26</v>
      </c>
      <c r="D9" s="291" t="s">
        <v>27</v>
      </c>
      <c r="E9" s="20">
        <v>551.5</v>
      </c>
      <c r="F9" s="213">
        <v>3168</v>
      </c>
      <c r="G9" s="205">
        <v>28</v>
      </c>
      <c r="H9" s="205">
        <v>8</v>
      </c>
      <c r="I9" s="205">
        <v>20</v>
      </c>
      <c r="J9" s="213">
        <v>88704</v>
      </c>
      <c r="K9" s="184">
        <v>1.098</v>
      </c>
      <c r="L9" s="315">
        <f t="shared" si="0"/>
        <v>97396.992</v>
      </c>
      <c r="M9" s="315">
        <f t="shared" si="1"/>
        <v>8692.99200000001</v>
      </c>
      <c r="N9" s="316">
        <f>E9/E10*J9</f>
        <v>1687.2736704253</v>
      </c>
      <c r="O9" s="317"/>
    </row>
    <row r="10" s="286" customFormat="1" ht="12" customHeight="1" spans="1:15">
      <c r="A10" s="162"/>
      <c r="B10" s="162"/>
      <c r="C10" s="206" t="s">
        <v>28</v>
      </c>
      <c r="D10" s="206"/>
      <c r="E10" s="25">
        <v>28993.67</v>
      </c>
      <c r="F10" s="215">
        <v>6487</v>
      </c>
      <c r="G10" s="206">
        <v>28</v>
      </c>
      <c r="H10" s="67" t="s">
        <v>29</v>
      </c>
      <c r="I10" s="206" t="s">
        <v>29</v>
      </c>
      <c r="J10" s="215">
        <f>N10</f>
        <v>181647.66340653</v>
      </c>
      <c r="K10" s="187">
        <v>1.067</v>
      </c>
      <c r="L10" s="318">
        <f t="shared" si="0"/>
        <v>193818.056854767</v>
      </c>
      <c r="M10" s="318">
        <f t="shared" si="1"/>
        <v>12170.3934482375</v>
      </c>
      <c r="N10" s="319">
        <f>SUM(N6:N9)</f>
        <v>181647.66340653</v>
      </c>
      <c r="O10" s="317">
        <f>E10/E53*N10</f>
        <v>7622.84714306954</v>
      </c>
    </row>
    <row r="11" s="1" customFormat="1" ht="12" customHeight="1" spans="1:15">
      <c r="A11" s="162" t="s">
        <v>30</v>
      </c>
      <c r="B11" s="17">
        <v>1</v>
      </c>
      <c r="C11" s="18" t="s">
        <v>20</v>
      </c>
      <c r="D11" s="292" t="s">
        <v>31</v>
      </c>
      <c r="E11" s="293">
        <v>4794.99</v>
      </c>
      <c r="F11" s="213">
        <v>8140</v>
      </c>
      <c r="G11" s="205">
        <v>28</v>
      </c>
      <c r="H11" s="205">
        <v>8</v>
      </c>
      <c r="I11" s="205">
        <v>20</v>
      </c>
      <c r="J11" s="213">
        <v>227920</v>
      </c>
      <c r="K11" s="184">
        <v>1.034</v>
      </c>
      <c r="L11" s="315">
        <f t="shared" si="0"/>
        <v>235669.28</v>
      </c>
      <c r="M11" s="315">
        <f t="shared" si="1"/>
        <v>7749.28</v>
      </c>
      <c r="N11" s="316">
        <f>E11/E13*J11</f>
        <v>104087.809637375</v>
      </c>
      <c r="O11" s="317"/>
    </row>
    <row r="12" s="1" customFormat="1" ht="12" customHeight="1" spans="1:15">
      <c r="A12" s="162"/>
      <c r="B12" s="17">
        <v>2</v>
      </c>
      <c r="C12" s="18" t="s">
        <v>22</v>
      </c>
      <c r="D12" s="291" t="s">
        <v>32</v>
      </c>
      <c r="E12" s="20">
        <v>5704.55</v>
      </c>
      <c r="F12" s="213">
        <v>2691</v>
      </c>
      <c r="G12" s="205">
        <v>28</v>
      </c>
      <c r="H12" s="205">
        <v>8</v>
      </c>
      <c r="I12" s="205">
        <v>20</v>
      </c>
      <c r="J12" s="213">
        <v>75348</v>
      </c>
      <c r="K12" s="184">
        <v>1.095</v>
      </c>
      <c r="L12" s="315">
        <f t="shared" si="0"/>
        <v>82506.06</v>
      </c>
      <c r="M12" s="315">
        <f t="shared" si="1"/>
        <v>7158.06</v>
      </c>
      <c r="N12" s="316">
        <f>E12/E13*J12</f>
        <v>40937.6442587008</v>
      </c>
      <c r="O12" s="317"/>
    </row>
    <row r="13" s="287" customFormat="1" ht="12" customHeight="1" spans="1:15">
      <c r="A13" s="162"/>
      <c r="B13" s="162"/>
      <c r="C13" s="206" t="s">
        <v>28</v>
      </c>
      <c r="D13" s="206"/>
      <c r="E13" s="25">
        <v>10499.54</v>
      </c>
      <c r="F13" s="215">
        <v>5179</v>
      </c>
      <c r="G13" s="206">
        <v>28</v>
      </c>
      <c r="H13" s="67" t="s">
        <v>29</v>
      </c>
      <c r="I13" s="206" t="s">
        <v>29</v>
      </c>
      <c r="J13" s="215">
        <f>N13</f>
        <v>145025.453896075</v>
      </c>
      <c r="K13" s="187">
        <v>1.067</v>
      </c>
      <c r="L13" s="318">
        <f t="shared" si="0"/>
        <v>154742.159307112</v>
      </c>
      <c r="M13" s="318">
        <f t="shared" si="1"/>
        <v>9716.70541103705</v>
      </c>
      <c r="N13" s="319">
        <f>SUM(N11:N12)</f>
        <v>145025.453896075</v>
      </c>
      <c r="O13" s="317">
        <f>E13/E53*N13</f>
        <v>2203.93463369916</v>
      </c>
    </row>
    <row r="14" s="1" customFormat="1" ht="12" customHeight="1" spans="1:15">
      <c r="A14" s="294" t="s">
        <v>33</v>
      </c>
      <c r="B14" s="17">
        <v>1</v>
      </c>
      <c r="C14" s="295" t="s">
        <v>20</v>
      </c>
      <c r="D14" s="296" t="s">
        <v>34</v>
      </c>
      <c r="E14" s="297">
        <v>10614.3273</v>
      </c>
      <c r="F14" s="101">
        <v>8030</v>
      </c>
      <c r="G14" s="22">
        <v>28</v>
      </c>
      <c r="H14" s="22">
        <v>8</v>
      </c>
      <c r="I14" s="22">
        <v>20</v>
      </c>
      <c r="J14" s="101">
        <v>224840</v>
      </c>
      <c r="K14" s="155">
        <v>1.055</v>
      </c>
      <c r="L14" s="320">
        <f t="shared" si="0"/>
        <v>237206.2</v>
      </c>
      <c r="M14" s="320">
        <f t="shared" si="1"/>
        <v>12366.2</v>
      </c>
      <c r="N14" s="316">
        <f>E14/E16*J14</f>
        <v>162982.743758336</v>
      </c>
      <c r="O14" s="317"/>
    </row>
    <row r="15" s="1" customFormat="1" ht="12" customHeight="1" spans="1:15">
      <c r="A15" s="162"/>
      <c r="B15" s="17">
        <v>2</v>
      </c>
      <c r="C15" s="295" t="s">
        <v>22</v>
      </c>
      <c r="D15" s="298" t="s">
        <v>35</v>
      </c>
      <c r="E15" s="297">
        <v>4028.4827</v>
      </c>
      <c r="F15" s="101">
        <v>2691</v>
      </c>
      <c r="G15" s="22">
        <v>28</v>
      </c>
      <c r="H15" s="22">
        <v>8</v>
      </c>
      <c r="I15" s="22">
        <v>20</v>
      </c>
      <c r="J15" s="101">
        <v>75348</v>
      </c>
      <c r="K15" s="155">
        <v>1.1</v>
      </c>
      <c r="L15" s="320">
        <f t="shared" si="0"/>
        <v>82882.8</v>
      </c>
      <c r="M15" s="320">
        <f t="shared" si="1"/>
        <v>7534.8</v>
      </c>
      <c r="N15" s="316">
        <f>E15/E16*J15</f>
        <v>20729.4989472376</v>
      </c>
      <c r="O15" s="317"/>
    </row>
    <row r="16" s="287" customFormat="1" ht="12" customHeight="1" spans="1:15">
      <c r="A16" s="162"/>
      <c r="B16" s="162"/>
      <c r="C16" s="206" t="s">
        <v>28</v>
      </c>
      <c r="D16" s="206"/>
      <c r="E16" s="25">
        <v>14642.81</v>
      </c>
      <c r="F16" s="215">
        <v>5820</v>
      </c>
      <c r="G16" s="206">
        <v>28</v>
      </c>
      <c r="H16" s="206" t="s">
        <v>29</v>
      </c>
      <c r="I16" s="206" t="s">
        <v>29</v>
      </c>
      <c r="J16" s="215">
        <f>N16</f>
        <v>183712.242705574</v>
      </c>
      <c r="K16" s="187">
        <v>1.067</v>
      </c>
      <c r="L16" s="318">
        <f t="shared" si="0"/>
        <v>196020.962966847</v>
      </c>
      <c r="M16" s="318">
        <f t="shared" si="1"/>
        <v>12308.7202612734</v>
      </c>
      <c r="N16" s="319">
        <f>SUM(N14:N15)</f>
        <v>183712.242705574</v>
      </c>
      <c r="O16" s="317">
        <f>E16/E53*N16</f>
        <v>3893.5587303448</v>
      </c>
    </row>
    <row r="17" s="1" customFormat="1" ht="12" customHeight="1" spans="1:15">
      <c r="A17" s="294" t="s">
        <v>36</v>
      </c>
      <c r="B17" s="17">
        <v>1</v>
      </c>
      <c r="C17" s="295" t="s">
        <v>20</v>
      </c>
      <c r="D17" s="298" t="s">
        <v>37</v>
      </c>
      <c r="E17" s="20">
        <v>8165.18</v>
      </c>
      <c r="F17" s="213">
        <v>9196</v>
      </c>
      <c r="G17" s="205">
        <v>28</v>
      </c>
      <c r="H17" s="205">
        <v>8</v>
      </c>
      <c r="I17" s="205">
        <v>20</v>
      </c>
      <c r="J17" s="213">
        <v>257488</v>
      </c>
      <c r="K17" s="184">
        <v>1.038</v>
      </c>
      <c r="L17" s="315">
        <f t="shared" si="0"/>
        <v>267272.544</v>
      </c>
      <c r="M17" s="315">
        <f t="shared" si="1"/>
        <v>9784.54399999999</v>
      </c>
      <c r="N17" s="316">
        <f>E17/E21*J17</f>
        <v>71099.8430459865</v>
      </c>
      <c r="O17" s="317"/>
    </row>
    <row r="18" s="1" customFormat="1" ht="12" customHeight="1" spans="1:15">
      <c r="A18" s="294"/>
      <c r="B18" s="17">
        <v>2</v>
      </c>
      <c r="C18" s="19" t="s">
        <v>22</v>
      </c>
      <c r="D18" s="298" t="s">
        <v>38</v>
      </c>
      <c r="E18" s="95">
        <v>10032.86</v>
      </c>
      <c r="F18" s="101">
        <v>7211</v>
      </c>
      <c r="G18" s="22">
        <v>28</v>
      </c>
      <c r="H18" s="22">
        <v>8</v>
      </c>
      <c r="I18" s="22">
        <v>20</v>
      </c>
      <c r="J18" s="101">
        <v>201908</v>
      </c>
      <c r="K18" s="155">
        <v>1.052</v>
      </c>
      <c r="L18" s="320">
        <f t="shared" si="0"/>
        <v>212407.216</v>
      </c>
      <c r="M18" s="320">
        <f t="shared" si="1"/>
        <v>10499.216</v>
      </c>
      <c r="N18" s="316">
        <f>E18/E21*J18</f>
        <v>68505.2986429915</v>
      </c>
      <c r="O18" s="317"/>
    </row>
    <row r="19" s="1" customFormat="1" ht="12" customHeight="1" spans="1:15">
      <c r="A19" s="294"/>
      <c r="B19" s="17">
        <v>3</v>
      </c>
      <c r="C19" s="19" t="s">
        <v>24</v>
      </c>
      <c r="D19" s="298" t="s">
        <v>35</v>
      </c>
      <c r="E19" s="95">
        <v>6140.26</v>
      </c>
      <c r="F19" s="101">
        <v>4097</v>
      </c>
      <c r="G19" s="22">
        <v>28</v>
      </c>
      <c r="H19" s="22">
        <v>8</v>
      </c>
      <c r="I19" s="22">
        <v>20</v>
      </c>
      <c r="J19" s="101">
        <v>114716</v>
      </c>
      <c r="K19" s="155">
        <v>1.092</v>
      </c>
      <c r="L19" s="320">
        <f t="shared" si="0"/>
        <v>125269.872</v>
      </c>
      <c r="M19" s="320">
        <f t="shared" si="1"/>
        <v>10553.872</v>
      </c>
      <c r="N19" s="316">
        <f>E19/E21*J19</f>
        <v>23820.8163748694</v>
      </c>
      <c r="O19" s="317"/>
    </row>
    <row r="20" s="1" customFormat="1" ht="12" customHeight="1" spans="1:15">
      <c r="A20" s="294"/>
      <c r="B20" s="17">
        <v>4</v>
      </c>
      <c r="C20" s="19" t="s">
        <v>26</v>
      </c>
      <c r="D20" s="296" t="s">
        <v>39</v>
      </c>
      <c r="E20" s="95">
        <v>5231.89</v>
      </c>
      <c r="F20" s="101">
        <v>2459</v>
      </c>
      <c r="G20" s="22">
        <v>28</v>
      </c>
      <c r="H20" s="22">
        <v>8</v>
      </c>
      <c r="I20" s="22">
        <v>20</v>
      </c>
      <c r="J20" s="101">
        <v>68852</v>
      </c>
      <c r="K20" s="155">
        <v>1.11</v>
      </c>
      <c r="L20" s="320">
        <f t="shared" si="0"/>
        <v>76425.72</v>
      </c>
      <c r="M20" s="320">
        <f t="shared" si="1"/>
        <v>7573.72</v>
      </c>
      <c r="N20" s="316">
        <f>E20/E21*J20</f>
        <v>12182.06884298</v>
      </c>
      <c r="O20" s="317"/>
    </row>
    <row r="21" s="286" customFormat="1" ht="12" customHeight="1" spans="1:15">
      <c r="A21" s="294"/>
      <c r="B21" s="294"/>
      <c r="C21" s="206" t="s">
        <v>28</v>
      </c>
      <c r="D21" s="206"/>
      <c r="E21" s="25">
        <v>29570.19</v>
      </c>
      <c r="F21" s="215">
        <v>6011</v>
      </c>
      <c r="G21" s="206">
        <v>28</v>
      </c>
      <c r="H21" s="67" t="s">
        <v>29</v>
      </c>
      <c r="I21" s="206" t="s">
        <v>29</v>
      </c>
      <c r="J21" s="215">
        <f>N21</f>
        <v>175608.026906827</v>
      </c>
      <c r="K21" s="187">
        <v>1.067</v>
      </c>
      <c r="L21" s="318">
        <f t="shared" si="0"/>
        <v>187373.764709585</v>
      </c>
      <c r="M21" s="318">
        <f t="shared" si="1"/>
        <v>11765.7378027574</v>
      </c>
      <c r="N21" s="319">
        <f>SUM(N17:N20)</f>
        <v>175608.026906827</v>
      </c>
      <c r="O21" s="317">
        <f>E21/E53*N21</f>
        <v>7515.92923124611</v>
      </c>
    </row>
    <row r="22" s="1" customFormat="1" ht="12" customHeight="1" spans="1:15">
      <c r="A22" s="162" t="s">
        <v>40</v>
      </c>
      <c r="B22" s="17">
        <v>1</v>
      </c>
      <c r="C22" s="295" t="s">
        <v>20</v>
      </c>
      <c r="D22" s="205" t="s">
        <v>41</v>
      </c>
      <c r="E22" s="20">
        <v>9122.13</v>
      </c>
      <c r="F22" s="213">
        <v>9390</v>
      </c>
      <c r="G22" s="205">
        <v>28</v>
      </c>
      <c r="H22" s="205">
        <v>8</v>
      </c>
      <c r="I22" s="205">
        <v>20</v>
      </c>
      <c r="J22" s="213">
        <v>262920</v>
      </c>
      <c r="K22" s="184">
        <v>1.04</v>
      </c>
      <c r="L22" s="315">
        <f t="shared" si="0"/>
        <v>273436.8</v>
      </c>
      <c r="M22" s="315">
        <f t="shared" si="1"/>
        <v>10516.8</v>
      </c>
      <c r="N22" s="316">
        <f>E22/E26*J22</f>
        <v>82980.702674706</v>
      </c>
      <c r="O22" s="317"/>
    </row>
    <row r="23" s="1" customFormat="1" ht="12" customHeight="1" spans="1:15">
      <c r="A23" s="162"/>
      <c r="B23" s="17">
        <v>2</v>
      </c>
      <c r="C23" s="19" t="s">
        <v>22</v>
      </c>
      <c r="D23" s="299" t="s">
        <v>38</v>
      </c>
      <c r="E23" s="20">
        <v>10853.67</v>
      </c>
      <c r="F23" s="213">
        <v>6091</v>
      </c>
      <c r="G23" s="205">
        <v>28</v>
      </c>
      <c r="H23" s="205">
        <v>8</v>
      </c>
      <c r="I23" s="205">
        <v>20</v>
      </c>
      <c r="J23" s="213">
        <v>170548</v>
      </c>
      <c r="K23" s="184">
        <v>1.063</v>
      </c>
      <c r="L23" s="315">
        <f t="shared" si="0"/>
        <v>181292.524</v>
      </c>
      <c r="M23" s="315">
        <f t="shared" si="1"/>
        <v>10744.524</v>
      </c>
      <c r="N23" s="316">
        <f>E23/E26*J23</f>
        <v>64044.2982252009</v>
      </c>
      <c r="O23" s="317"/>
    </row>
    <row r="24" s="1" customFormat="1" ht="12" customHeight="1" spans="1:15">
      <c r="A24" s="162"/>
      <c r="B24" s="17">
        <v>3</v>
      </c>
      <c r="C24" s="19" t="s">
        <v>24</v>
      </c>
      <c r="D24" s="299" t="s">
        <v>35</v>
      </c>
      <c r="E24" s="20">
        <v>1864.35</v>
      </c>
      <c r="F24" s="213">
        <v>2698</v>
      </c>
      <c r="G24" s="205">
        <v>28</v>
      </c>
      <c r="H24" s="205">
        <v>8</v>
      </c>
      <c r="I24" s="205">
        <v>20</v>
      </c>
      <c r="J24" s="213">
        <v>75544</v>
      </c>
      <c r="K24" s="184">
        <v>1.098</v>
      </c>
      <c r="L24" s="315">
        <f t="shared" si="0"/>
        <v>82947.312</v>
      </c>
      <c r="M24" s="315">
        <f t="shared" si="1"/>
        <v>7403.31200000001</v>
      </c>
      <c r="N24" s="316">
        <f>E24/E26*J24</f>
        <v>4872.86804583194</v>
      </c>
      <c r="O24" s="317"/>
    </row>
    <row r="25" s="1" customFormat="1" ht="12" customHeight="1" spans="1:15">
      <c r="A25" s="162"/>
      <c r="B25" s="17">
        <v>4</v>
      </c>
      <c r="C25" s="19" t="s">
        <v>26</v>
      </c>
      <c r="D25" s="205" t="s">
        <v>42</v>
      </c>
      <c r="E25" s="20">
        <v>7062.84</v>
      </c>
      <c r="F25" s="213">
        <v>2399</v>
      </c>
      <c r="G25" s="205">
        <v>28</v>
      </c>
      <c r="H25" s="205">
        <v>8</v>
      </c>
      <c r="I25" s="205">
        <v>20</v>
      </c>
      <c r="J25" s="213">
        <v>67172</v>
      </c>
      <c r="K25" s="184">
        <v>1.1</v>
      </c>
      <c r="L25" s="315">
        <f t="shared" si="0"/>
        <v>73889.2</v>
      </c>
      <c r="M25" s="315">
        <f t="shared" si="1"/>
        <v>6717.20000000001</v>
      </c>
      <c r="N25" s="316">
        <f>E25/E26*J25</f>
        <v>16414.3947902968</v>
      </c>
      <c r="O25" s="317"/>
    </row>
    <row r="26" s="286" customFormat="1" ht="12" customHeight="1" spans="1:15">
      <c r="A26" s="162"/>
      <c r="B26" s="162"/>
      <c r="C26" s="206" t="s">
        <v>28</v>
      </c>
      <c r="D26" s="206"/>
      <c r="E26" s="25">
        <v>28902.99</v>
      </c>
      <c r="F26" s="215">
        <v>6011</v>
      </c>
      <c r="G26" s="206">
        <v>28</v>
      </c>
      <c r="H26" s="67" t="s">
        <v>29</v>
      </c>
      <c r="I26" s="206" t="s">
        <v>29</v>
      </c>
      <c r="J26" s="215">
        <f>N26</f>
        <v>168312.263736036</v>
      </c>
      <c r="K26" s="187">
        <v>1.067</v>
      </c>
      <c r="L26" s="318">
        <f t="shared" si="0"/>
        <v>179589.18540635</v>
      </c>
      <c r="M26" s="318">
        <f t="shared" si="1"/>
        <v>11276.9216703144</v>
      </c>
      <c r="N26" s="319">
        <f>SUM(N22:N25)</f>
        <v>168312.263736036</v>
      </c>
      <c r="O26" s="317">
        <f>E26/E53*N26</f>
        <v>7041.13607779616</v>
      </c>
    </row>
    <row r="27" s="1" customFormat="1" ht="12" customHeight="1" spans="1:15">
      <c r="A27" s="180" t="s">
        <v>43</v>
      </c>
      <c r="B27" s="17">
        <v>1</v>
      </c>
      <c r="C27" s="295" t="s">
        <v>20</v>
      </c>
      <c r="D27" s="291" t="s">
        <v>21</v>
      </c>
      <c r="E27" s="20">
        <v>4695.54</v>
      </c>
      <c r="F27" s="213">
        <v>9390</v>
      </c>
      <c r="G27" s="205">
        <v>28</v>
      </c>
      <c r="H27" s="205">
        <v>8</v>
      </c>
      <c r="I27" s="205">
        <v>20</v>
      </c>
      <c r="J27" s="213">
        <v>262920</v>
      </c>
      <c r="K27" s="184">
        <v>1.028</v>
      </c>
      <c r="L27" s="315">
        <f t="shared" si="0"/>
        <v>270281.76</v>
      </c>
      <c r="M27" s="315">
        <f t="shared" si="1"/>
        <v>7361.76000000001</v>
      </c>
      <c r="N27" s="316">
        <f>E27/E31*J27</f>
        <v>42578.7536825899</v>
      </c>
      <c r="O27" s="317"/>
    </row>
    <row r="28" s="1" customFormat="1" ht="12" customHeight="1" spans="1:15">
      <c r="A28" s="162"/>
      <c r="B28" s="17">
        <v>2</v>
      </c>
      <c r="C28" s="300" t="s">
        <v>22</v>
      </c>
      <c r="D28" s="291" t="s">
        <v>23</v>
      </c>
      <c r="E28" s="20">
        <v>7130</v>
      </c>
      <c r="F28" s="213">
        <v>8366</v>
      </c>
      <c r="G28" s="205">
        <v>28</v>
      </c>
      <c r="H28" s="205">
        <v>8</v>
      </c>
      <c r="I28" s="205">
        <v>20</v>
      </c>
      <c r="J28" s="213">
        <v>234248</v>
      </c>
      <c r="K28" s="184">
        <v>1.039</v>
      </c>
      <c r="L28" s="315">
        <f t="shared" si="0"/>
        <v>243383.672</v>
      </c>
      <c r="M28" s="315">
        <f t="shared" si="1"/>
        <v>9135.67199999999</v>
      </c>
      <c r="N28" s="316">
        <f>E28/E31*J28</f>
        <v>57603.5432878052</v>
      </c>
      <c r="O28" s="317"/>
    </row>
    <row r="29" s="1" customFormat="1" ht="12" customHeight="1" spans="1:15">
      <c r="A29" s="162"/>
      <c r="B29" s="17">
        <v>3</v>
      </c>
      <c r="C29" s="19" t="s">
        <v>24</v>
      </c>
      <c r="D29" s="291" t="s">
        <v>44</v>
      </c>
      <c r="E29" s="20">
        <v>2471</v>
      </c>
      <c r="F29" s="213">
        <v>3480</v>
      </c>
      <c r="G29" s="205">
        <v>28</v>
      </c>
      <c r="H29" s="205">
        <v>8</v>
      </c>
      <c r="I29" s="205">
        <v>20</v>
      </c>
      <c r="J29" s="213">
        <v>97440</v>
      </c>
      <c r="K29" s="184">
        <v>1.085</v>
      </c>
      <c r="L29" s="315">
        <f t="shared" si="0"/>
        <v>105722.4</v>
      </c>
      <c r="M29" s="315">
        <f t="shared" si="1"/>
        <v>8282.39999999999</v>
      </c>
      <c r="N29" s="316">
        <f>E29/E31*J29</f>
        <v>8304.12346600429</v>
      </c>
      <c r="O29" s="317"/>
    </row>
    <row r="30" s="1" customFormat="1" ht="12" customHeight="1" spans="1:15">
      <c r="A30" s="162"/>
      <c r="B30" s="17">
        <v>4</v>
      </c>
      <c r="C30" s="19" t="s">
        <v>26</v>
      </c>
      <c r="D30" s="291" t="s">
        <v>45</v>
      </c>
      <c r="E30" s="20">
        <v>14698</v>
      </c>
      <c r="F30" s="213">
        <v>2510</v>
      </c>
      <c r="G30" s="205">
        <v>28</v>
      </c>
      <c r="H30" s="205">
        <v>8</v>
      </c>
      <c r="I30" s="205">
        <v>20</v>
      </c>
      <c r="J30" s="213">
        <v>70280</v>
      </c>
      <c r="K30" s="184">
        <v>1.09</v>
      </c>
      <c r="L30" s="315">
        <f t="shared" si="0"/>
        <v>76605.2</v>
      </c>
      <c r="M30" s="315">
        <f t="shared" si="1"/>
        <v>6325.20000000001</v>
      </c>
      <c r="N30" s="316">
        <f>E30/E31*J30</f>
        <v>35626.5503781057</v>
      </c>
      <c r="O30" s="317"/>
    </row>
    <row r="31" s="286" customFormat="1" ht="12" customHeight="1" spans="1:15">
      <c r="A31" s="162"/>
      <c r="B31" s="162"/>
      <c r="C31" s="206" t="s">
        <v>28</v>
      </c>
      <c r="D31" s="206"/>
      <c r="E31" s="25">
        <v>28994.54</v>
      </c>
      <c r="F31" s="215">
        <v>5147</v>
      </c>
      <c r="G31" s="206">
        <v>28</v>
      </c>
      <c r="H31" s="67" t="s">
        <v>29</v>
      </c>
      <c r="I31" s="206" t="s">
        <v>29</v>
      </c>
      <c r="J31" s="215">
        <f>N31</f>
        <v>144112.970814505</v>
      </c>
      <c r="K31" s="187">
        <v>1.067</v>
      </c>
      <c r="L31" s="318">
        <f t="shared" si="0"/>
        <v>153768.539859077</v>
      </c>
      <c r="M31" s="318">
        <f t="shared" si="1"/>
        <v>9655.56904457184</v>
      </c>
      <c r="N31" s="319">
        <f>SUM(N27:N30)</f>
        <v>144112.970814505</v>
      </c>
      <c r="O31" s="317">
        <f>E31/E53*N31</f>
        <v>6047.88462994754</v>
      </c>
    </row>
    <row r="32" s="1" customFormat="1" ht="12" customHeight="1" spans="1:15">
      <c r="A32" s="162" t="s">
        <v>46</v>
      </c>
      <c r="B32" s="17">
        <v>1</v>
      </c>
      <c r="C32" s="295" t="s">
        <v>20</v>
      </c>
      <c r="D32" s="298" t="s">
        <v>47</v>
      </c>
      <c r="E32" s="20">
        <v>3647.78</v>
      </c>
      <c r="F32" s="213">
        <v>4965</v>
      </c>
      <c r="G32" s="205">
        <v>25</v>
      </c>
      <c r="H32" s="205">
        <v>8</v>
      </c>
      <c r="I32" s="205">
        <v>17</v>
      </c>
      <c r="J32" s="213">
        <v>124125</v>
      </c>
      <c r="K32" s="184">
        <v>1.01</v>
      </c>
      <c r="L32" s="315">
        <f t="shared" si="0"/>
        <v>125366.25</v>
      </c>
      <c r="M32" s="315">
        <f t="shared" si="1"/>
        <v>1241.25</v>
      </c>
      <c r="N32" s="316">
        <f>E32/E36*J32</f>
        <v>7452.14357015362</v>
      </c>
      <c r="O32" s="317"/>
    </row>
    <row r="33" s="1" customFormat="1" ht="12" customHeight="1" spans="1:15">
      <c r="A33" s="162"/>
      <c r="B33" s="17">
        <v>2</v>
      </c>
      <c r="C33" s="301" t="s">
        <v>22</v>
      </c>
      <c r="D33" s="298" t="s">
        <v>48</v>
      </c>
      <c r="E33" s="225">
        <v>6647.33</v>
      </c>
      <c r="F33" s="302">
        <v>1500</v>
      </c>
      <c r="G33" s="303">
        <v>25</v>
      </c>
      <c r="H33" s="205">
        <v>8</v>
      </c>
      <c r="I33" s="205">
        <v>17</v>
      </c>
      <c r="J33" s="302">
        <f>F33*G33</f>
        <v>37500</v>
      </c>
      <c r="K33" s="184">
        <v>1.054</v>
      </c>
      <c r="L33" s="303">
        <f t="shared" si="0"/>
        <v>39525</v>
      </c>
      <c r="M33" s="315">
        <f t="shared" si="1"/>
        <v>2025</v>
      </c>
      <c r="N33" s="316">
        <f>E33/E36*J33</f>
        <v>4102.71945712901</v>
      </c>
      <c r="O33" s="317"/>
    </row>
    <row r="34" s="1" customFormat="1" ht="12" customHeight="1" spans="1:15">
      <c r="A34" s="162"/>
      <c r="B34" s="17">
        <v>3</v>
      </c>
      <c r="C34" s="19" t="s">
        <v>24</v>
      </c>
      <c r="D34" s="291" t="s">
        <v>49</v>
      </c>
      <c r="E34" s="20">
        <v>34551.59</v>
      </c>
      <c r="F34" s="213">
        <v>1260</v>
      </c>
      <c r="G34" s="205">
        <v>25</v>
      </c>
      <c r="H34" s="205">
        <v>8</v>
      </c>
      <c r="I34" s="205">
        <v>17</v>
      </c>
      <c r="J34" s="213">
        <v>31500</v>
      </c>
      <c r="K34" s="184">
        <v>1.073</v>
      </c>
      <c r="L34" s="315">
        <f t="shared" si="0"/>
        <v>33799.5</v>
      </c>
      <c r="M34" s="315">
        <f t="shared" si="1"/>
        <v>2299.5</v>
      </c>
      <c r="N34" s="316">
        <f>E34/E36*J34</f>
        <v>17913.1476362547</v>
      </c>
      <c r="O34" s="317"/>
    </row>
    <row r="35" s="1" customFormat="1" ht="12" customHeight="1" spans="1:15">
      <c r="A35" s="162"/>
      <c r="B35" s="17">
        <v>4</v>
      </c>
      <c r="C35" s="19" t="s">
        <v>26</v>
      </c>
      <c r="D35" s="291" t="s">
        <v>50</v>
      </c>
      <c r="E35" s="20">
        <v>15911.75</v>
      </c>
      <c r="F35" s="213">
        <v>1172</v>
      </c>
      <c r="G35" s="205">
        <v>25</v>
      </c>
      <c r="H35" s="205">
        <v>8</v>
      </c>
      <c r="I35" s="205">
        <v>17</v>
      </c>
      <c r="J35" s="213">
        <v>29300</v>
      </c>
      <c r="K35" s="184">
        <v>1.073</v>
      </c>
      <c r="L35" s="315">
        <f t="shared" si="0"/>
        <v>31438.9</v>
      </c>
      <c r="M35" s="315">
        <f t="shared" si="1"/>
        <v>2138.9</v>
      </c>
      <c r="N35" s="316">
        <f>E35/E36*J35</f>
        <v>7673.24174662125</v>
      </c>
      <c r="O35" s="317"/>
    </row>
    <row r="36" s="286" customFormat="1" ht="12" customHeight="1" spans="1:15">
      <c r="A36" s="162"/>
      <c r="B36" s="162"/>
      <c r="C36" s="304" t="s">
        <v>51</v>
      </c>
      <c r="D36" s="304"/>
      <c r="E36" s="25">
        <v>60758.45</v>
      </c>
      <c r="F36" s="215">
        <v>1459</v>
      </c>
      <c r="G36" s="206">
        <v>25</v>
      </c>
      <c r="H36" s="67" t="s">
        <v>29</v>
      </c>
      <c r="I36" s="206" t="s">
        <v>29</v>
      </c>
      <c r="J36" s="215">
        <f>N36</f>
        <v>37141.2524101586</v>
      </c>
      <c r="K36" s="187">
        <v>1.067</v>
      </c>
      <c r="L36" s="318">
        <f t="shared" si="0"/>
        <v>39629.7163216392</v>
      </c>
      <c r="M36" s="318">
        <f t="shared" si="1"/>
        <v>2488.46391148063</v>
      </c>
      <c r="N36" s="319">
        <f>SUM(N32:N35)</f>
        <v>37141.2524101586</v>
      </c>
      <c r="O36" s="317">
        <f>E36/E53*N36</f>
        <v>3266.23504402136</v>
      </c>
    </row>
    <row r="37" s="286" customFormat="1" ht="12" customHeight="1" spans="1:15">
      <c r="A37" s="305" t="s">
        <v>52</v>
      </c>
      <c r="B37" s="17">
        <v>1</v>
      </c>
      <c r="C37" s="295" t="s">
        <v>20</v>
      </c>
      <c r="D37" s="291" t="s">
        <v>53</v>
      </c>
      <c r="E37" s="20">
        <v>1420.23</v>
      </c>
      <c r="F37" s="213">
        <v>1725</v>
      </c>
      <c r="G37" s="205">
        <v>25</v>
      </c>
      <c r="H37" s="205">
        <v>8</v>
      </c>
      <c r="I37" s="205">
        <v>17</v>
      </c>
      <c r="J37" s="213">
        <v>43125</v>
      </c>
      <c r="K37" s="184">
        <v>1.045</v>
      </c>
      <c r="L37" s="315">
        <f t="shared" si="0"/>
        <v>45065.625</v>
      </c>
      <c r="M37" s="315">
        <f t="shared" si="1"/>
        <v>1940.625</v>
      </c>
      <c r="N37" s="316">
        <f>E37/E42*J37</f>
        <v>293.884496510017</v>
      </c>
      <c r="O37" s="317"/>
    </row>
    <row r="38" s="286" customFormat="1" ht="12" customHeight="1" spans="1:15">
      <c r="A38" s="306"/>
      <c r="B38" s="17">
        <v>2</v>
      </c>
      <c r="C38" s="300" t="s">
        <v>22</v>
      </c>
      <c r="D38" s="291" t="s">
        <v>54</v>
      </c>
      <c r="E38" s="20">
        <v>41323.88</v>
      </c>
      <c r="F38" s="213">
        <v>1425</v>
      </c>
      <c r="G38" s="205">
        <v>25</v>
      </c>
      <c r="H38" s="205">
        <v>8</v>
      </c>
      <c r="I38" s="205">
        <v>17</v>
      </c>
      <c r="J38" s="213">
        <v>35625</v>
      </c>
      <c r="K38" s="184">
        <v>1.065</v>
      </c>
      <c r="L38" s="315">
        <f t="shared" si="0"/>
        <v>37940.625</v>
      </c>
      <c r="M38" s="315">
        <f t="shared" si="1"/>
        <v>2315.625</v>
      </c>
      <c r="N38" s="316">
        <f>E38/E42*J38</f>
        <v>7063.90501003256</v>
      </c>
      <c r="O38" s="317"/>
    </row>
    <row r="39" s="286" customFormat="1" ht="12" customHeight="1" spans="1:15">
      <c r="A39" s="306"/>
      <c r="B39" s="17">
        <v>3</v>
      </c>
      <c r="C39" s="19" t="s">
        <v>24</v>
      </c>
      <c r="D39" s="291" t="s">
        <v>55</v>
      </c>
      <c r="E39" s="20">
        <v>35727.98</v>
      </c>
      <c r="F39" s="213">
        <v>1410</v>
      </c>
      <c r="G39" s="205">
        <v>25</v>
      </c>
      <c r="H39" s="205">
        <v>8</v>
      </c>
      <c r="I39" s="205">
        <v>17</v>
      </c>
      <c r="J39" s="213">
        <v>35250</v>
      </c>
      <c r="K39" s="184">
        <v>1.068</v>
      </c>
      <c r="L39" s="315">
        <f t="shared" si="0"/>
        <v>37647</v>
      </c>
      <c r="M39" s="315">
        <f t="shared" si="1"/>
        <v>2397</v>
      </c>
      <c r="N39" s="316">
        <f>E39/E42*J39</f>
        <v>6043.05392592733</v>
      </c>
      <c r="O39" s="317"/>
    </row>
    <row r="40" s="286" customFormat="1" ht="12" customHeight="1" spans="1:15">
      <c r="A40" s="306"/>
      <c r="B40" s="17">
        <v>4</v>
      </c>
      <c r="C40" s="19" t="s">
        <v>26</v>
      </c>
      <c r="D40" s="291" t="s">
        <v>56</v>
      </c>
      <c r="E40" s="20">
        <v>21310.66</v>
      </c>
      <c r="F40" s="213">
        <v>1295</v>
      </c>
      <c r="G40" s="205">
        <v>25</v>
      </c>
      <c r="H40" s="205">
        <v>8</v>
      </c>
      <c r="I40" s="205">
        <v>17</v>
      </c>
      <c r="J40" s="213">
        <v>32375</v>
      </c>
      <c r="K40" s="184">
        <v>1.067</v>
      </c>
      <c r="L40" s="315">
        <f t="shared" si="0"/>
        <v>34544.125</v>
      </c>
      <c r="M40" s="315">
        <f t="shared" si="1"/>
        <v>2169.125</v>
      </c>
      <c r="N40" s="316">
        <f>E40/E42*J40</f>
        <v>3310.51502345681</v>
      </c>
      <c r="O40" s="317"/>
    </row>
    <row r="41" s="1" customFormat="1" ht="12" customHeight="1" spans="1:15">
      <c r="A41" s="306"/>
      <c r="B41" s="17">
        <v>5</v>
      </c>
      <c r="C41" s="19" t="s">
        <v>57</v>
      </c>
      <c r="D41" s="291" t="s">
        <v>58</v>
      </c>
      <c r="E41" s="20">
        <v>108623.68</v>
      </c>
      <c r="F41" s="213">
        <v>1235</v>
      </c>
      <c r="G41" s="205">
        <v>25</v>
      </c>
      <c r="H41" s="205">
        <v>8</v>
      </c>
      <c r="I41" s="205">
        <v>17</v>
      </c>
      <c r="J41" s="213">
        <v>30875</v>
      </c>
      <c r="K41" s="184">
        <v>1.068</v>
      </c>
      <c r="L41" s="315">
        <f t="shared" si="0"/>
        <v>32974.5</v>
      </c>
      <c r="M41" s="315">
        <f t="shared" si="1"/>
        <v>2099.5</v>
      </c>
      <c r="N41" s="316">
        <f>E41/E42*J41</f>
        <v>16092.3831380826</v>
      </c>
      <c r="O41" s="317"/>
    </row>
    <row r="42" s="1" customFormat="1" ht="12" customHeight="1" spans="1:15">
      <c r="A42" s="307"/>
      <c r="B42" s="162"/>
      <c r="C42" s="304" t="s">
        <v>51</v>
      </c>
      <c r="D42" s="304"/>
      <c r="E42" s="25">
        <v>208406.43</v>
      </c>
      <c r="F42" s="215">
        <v>1312</v>
      </c>
      <c r="G42" s="206">
        <v>25</v>
      </c>
      <c r="H42" s="67" t="s">
        <v>29</v>
      </c>
      <c r="I42" s="206" t="s">
        <v>29</v>
      </c>
      <c r="J42" s="215">
        <f>N42</f>
        <v>32803.7415940094</v>
      </c>
      <c r="K42" s="187">
        <v>1.067</v>
      </c>
      <c r="L42" s="318">
        <f t="shared" si="0"/>
        <v>35001.592280808</v>
      </c>
      <c r="M42" s="318">
        <f t="shared" si="1"/>
        <v>2197.85068679862</v>
      </c>
      <c r="N42" s="319">
        <f>SUM(N37:N41)</f>
        <v>32803.7415940094</v>
      </c>
      <c r="O42" s="317">
        <f>E42/E53*N42</f>
        <v>9895.06611229777</v>
      </c>
    </row>
    <row r="43" s="1" customFormat="1" ht="12" customHeight="1" spans="1:15">
      <c r="A43" s="308" t="s">
        <v>59</v>
      </c>
      <c r="B43" s="17">
        <v>1</v>
      </c>
      <c r="C43" s="295" t="s">
        <v>20</v>
      </c>
      <c r="D43" s="291" t="s">
        <v>53</v>
      </c>
      <c r="E43" s="20">
        <v>3997.4177</v>
      </c>
      <c r="F43" s="213">
        <v>1606</v>
      </c>
      <c r="G43" s="205">
        <v>25</v>
      </c>
      <c r="H43" s="205">
        <v>8</v>
      </c>
      <c r="I43" s="205">
        <v>17</v>
      </c>
      <c r="J43" s="213">
        <v>40150</v>
      </c>
      <c r="K43" s="184">
        <v>1.067</v>
      </c>
      <c r="L43" s="315">
        <f t="shared" si="0"/>
        <v>42840.05</v>
      </c>
      <c r="M43" s="315">
        <f t="shared" si="1"/>
        <v>2690.05</v>
      </c>
      <c r="N43" s="316">
        <f>E43/E48*J43</f>
        <v>1244.79698631883</v>
      </c>
      <c r="O43" s="317"/>
    </row>
    <row r="44" s="1" customFormat="1" ht="12" customHeight="1" spans="1:15">
      <c r="A44" s="306"/>
      <c r="B44" s="17">
        <v>2</v>
      </c>
      <c r="C44" s="300" t="s">
        <v>22</v>
      </c>
      <c r="D44" s="291" t="s">
        <v>54</v>
      </c>
      <c r="E44" s="20">
        <v>35987.8597</v>
      </c>
      <c r="F44" s="213">
        <v>1554</v>
      </c>
      <c r="G44" s="205">
        <v>25</v>
      </c>
      <c r="H44" s="205">
        <v>8</v>
      </c>
      <c r="I44" s="205">
        <v>17</v>
      </c>
      <c r="J44" s="213">
        <v>38850</v>
      </c>
      <c r="K44" s="184">
        <v>1.067</v>
      </c>
      <c r="L44" s="315">
        <f t="shared" si="0"/>
        <v>41452.95</v>
      </c>
      <c r="M44" s="315">
        <f t="shared" si="1"/>
        <v>2602.95</v>
      </c>
      <c r="N44" s="316">
        <f>E44/E48*J44</f>
        <v>10843.7747896581</v>
      </c>
      <c r="O44" s="317"/>
    </row>
    <row r="45" s="1" customFormat="1" ht="12" customHeight="1" spans="1:15">
      <c r="A45" s="306"/>
      <c r="B45" s="17">
        <v>3</v>
      </c>
      <c r="C45" s="19" t="s">
        <v>24</v>
      </c>
      <c r="D45" s="291" t="s">
        <v>60</v>
      </c>
      <c r="E45" s="20">
        <v>26162.4411</v>
      </c>
      <c r="F45" s="213">
        <v>1542</v>
      </c>
      <c r="G45" s="205">
        <v>25</v>
      </c>
      <c r="H45" s="205">
        <v>8</v>
      </c>
      <c r="I45" s="205">
        <v>17</v>
      </c>
      <c r="J45" s="213">
        <v>38550</v>
      </c>
      <c r="K45" s="184">
        <v>1.067</v>
      </c>
      <c r="L45" s="315">
        <f t="shared" si="0"/>
        <v>41132.85</v>
      </c>
      <c r="M45" s="315">
        <f t="shared" si="1"/>
        <v>2582.85</v>
      </c>
      <c r="N45" s="316">
        <f>E45/E48*J45</f>
        <v>7822.32927804881</v>
      </c>
      <c r="O45" s="317"/>
    </row>
    <row r="46" s="286" customFormat="1" ht="12" customHeight="1" spans="1:15">
      <c r="A46" s="306"/>
      <c r="B46" s="17">
        <v>4</v>
      </c>
      <c r="C46" s="19" t="s">
        <v>26</v>
      </c>
      <c r="D46" s="291" t="s">
        <v>61</v>
      </c>
      <c r="E46" s="20">
        <v>36273.0592</v>
      </c>
      <c r="F46" s="213">
        <v>1407</v>
      </c>
      <c r="G46" s="205">
        <v>25</v>
      </c>
      <c r="H46" s="205">
        <v>8</v>
      </c>
      <c r="I46" s="205">
        <v>17</v>
      </c>
      <c r="J46" s="213">
        <v>35175</v>
      </c>
      <c r="K46" s="184">
        <v>1.067</v>
      </c>
      <c r="L46" s="315">
        <f t="shared" si="0"/>
        <v>37531.725</v>
      </c>
      <c r="M46" s="315">
        <f t="shared" si="1"/>
        <v>2356.725</v>
      </c>
      <c r="N46" s="316">
        <f>E46/E48*J46</f>
        <v>9895.81888724625</v>
      </c>
      <c r="O46" s="317"/>
    </row>
    <row r="47" s="1" customFormat="1" ht="12" customHeight="1" spans="1:15">
      <c r="A47" s="306"/>
      <c r="B47" s="17">
        <v>5</v>
      </c>
      <c r="C47" s="19" t="s">
        <v>57</v>
      </c>
      <c r="D47" s="291" t="s">
        <v>62</v>
      </c>
      <c r="E47" s="20">
        <v>26512.9541</v>
      </c>
      <c r="F47" s="213">
        <v>1367</v>
      </c>
      <c r="G47" s="205">
        <v>25</v>
      </c>
      <c r="H47" s="205">
        <v>8</v>
      </c>
      <c r="I47" s="205">
        <v>17</v>
      </c>
      <c r="J47" s="213">
        <v>34175</v>
      </c>
      <c r="K47" s="184">
        <v>1.067</v>
      </c>
      <c r="L47" s="315">
        <f t="shared" si="0"/>
        <v>36464.725</v>
      </c>
      <c r="M47" s="315">
        <f t="shared" si="1"/>
        <v>2289.725</v>
      </c>
      <c r="N47" s="316">
        <f>E47/E48*J47</f>
        <v>7027.48764361949</v>
      </c>
      <c r="O47" s="317"/>
    </row>
    <row r="48" s="1" customFormat="1" ht="12" customHeight="1" spans="1:15">
      <c r="A48" s="307"/>
      <c r="B48" s="162"/>
      <c r="C48" s="304" t="s">
        <v>51</v>
      </c>
      <c r="D48" s="304"/>
      <c r="E48" s="25">
        <v>128933.7317</v>
      </c>
      <c r="F48" s="215">
        <v>1473</v>
      </c>
      <c r="G48" s="206">
        <v>25</v>
      </c>
      <c r="H48" s="67" t="s">
        <v>29</v>
      </c>
      <c r="I48" s="206" t="s">
        <v>29</v>
      </c>
      <c r="J48" s="215">
        <f>N48</f>
        <v>36834.2075848915</v>
      </c>
      <c r="K48" s="187">
        <v>1.067</v>
      </c>
      <c r="L48" s="318">
        <f t="shared" si="0"/>
        <v>39302.0994930792</v>
      </c>
      <c r="M48" s="318">
        <f t="shared" si="1"/>
        <v>2467.89190818772</v>
      </c>
      <c r="N48" s="319">
        <f>SUM(N43:N47)</f>
        <v>36834.2075848915</v>
      </c>
      <c r="O48" s="317">
        <f>E48/E53*N48</f>
        <v>6873.88223940592</v>
      </c>
    </row>
    <row r="49" s="1" customFormat="1" ht="12" customHeight="1" spans="1:15">
      <c r="A49" s="162" t="s">
        <v>63</v>
      </c>
      <c r="B49" s="17">
        <v>1</v>
      </c>
      <c r="C49" s="295" t="s">
        <v>20</v>
      </c>
      <c r="D49" s="298" t="s">
        <v>64</v>
      </c>
      <c r="E49" s="20">
        <v>38640.95</v>
      </c>
      <c r="F49" s="213">
        <v>2900</v>
      </c>
      <c r="G49" s="205">
        <v>25</v>
      </c>
      <c r="H49" s="205">
        <v>8</v>
      </c>
      <c r="I49" s="205">
        <v>17</v>
      </c>
      <c r="J49" s="213">
        <v>72500</v>
      </c>
      <c r="K49" s="184">
        <v>1.02</v>
      </c>
      <c r="L49" s="315">
        <f t="shared" si="0"/>
        <v>73950</v>
      </c>
      <c r="M49" s="315">
        <f t="shared" si="1"/>
        <v>1450</v>
      </c>
      <c r="N49" s="316">
        <f>E49/E52*J49</f>
        <v>18528.4036341339</v>
      </c>
      <c r="O49" s="317"/>
    </row>
    <row r="50" s="1" customFormat="1" ht="12" customHeight="1" spans="1:15">
      <c r="A50" s="162"/>
      <c r="B50" s="17">
        <v>2</v>
      </c>
      <c r="C50" s="300" t="s">
        <v>22</v>
      </c>
      <c r="D50" s="291" t="s">
        <v>65</v>
      </c>
      <c r="E50" s="20">
        <v>13969.58</v>
      </c>
      <c r="F50" s="213">
        <v>1850</v>
      </c>
      <c r="G50" s="205">
        <v>25</v>
      </c>
      <c r="H50" s="205">
        <v>8</v>
      </c>
      <c r="I50" s="205">
        <v>17</v>
      </c>
      <c r="J50" s="213">
        <v>46250</v>
      </c>
      <c r="K50" s="184">
        <v>1.05</v>
      </c>
      <c r="L50" s="315">
        <f t="shared" si="0"/>
        <v>48562.5</v>
      </c>
      <c r="M50" s="315">
        <f t="shared" si="1"/>
        <v>2312.5</v>
      </c>
      <c r="N50" s="316">
        <f>E50/E52*J50</f>
        <v>4273.14163139463</v>
      </c>
      <c r="O50" s="317"/>
    </row>
    <row r="51" s="1" customFormat="1" ht="12" customHeight="1" spans="1:15">
      <c r="A51" s="162"/>
      <c r="B51" s="17">
        <v>3</v>
      </c>
      <c r="C51" s="19" t="s">
        <v>24</v>
      </c>
      <c r="D51" s="291" t="s">
        <v>66</v>
      </c>
      <c r="E51" s="20">
        <v>98588.08</v>
      </c>
      <c r="F51" s="213">
        <v>1450</v>
      </c>
      <c r="G51" s="205">
        <v>25</v>
      </c>
      <c r="H51" s="205">
        <v>8</v>
      </c>
      <c r="I51" s="205">
        <v>17</v>
      </c>
      <c r="J51" s="213">
        <v>36250</v>
      </c>
      <c r="K51" s="184">
        <v>1.088</v>
      </c>
      <c r="L51" s="315">
        <f t="shared" si="0"/>
        <v>39440</v>
      </c>
      <c r="M51" s="315">
        <f t="shared" si="1"/>
        <v>3190</v>
      </c>
      <c r="N51" s="316">
        <f>E51/E52*J51</f>
        <v>23636.5790664345</v>
      </c>
      <c r="O51" s="317"/>
    </row>
    <row r="52" s="287" customFormat="1" ht="12" customHeight="1" spans="1:15">
      <c r="A52" s="162"/>
      <c r="B52" s="162"/>
      <c r="C52" s="206" t="s">
        <v>67</v>
      </c>
      <c r="D52" s="206"/>
      <c r="E52" s="25">
        <v>151198.61</v>
      </c>
      <c r="F52" s="215">
        <v>1858</v>
      </c>
      <c r="G52" s="206">
        <v>25</v>
      </c>
      <c r="H52" s="67" t="s">
        <v>29</v>
      </c>
      <c r="I52" s="206" t="s">
        <v>29</v>
      </c>
      <c r="J52" s="215">
        <f>N52</f>
        <v>46438.1243319631</v>
      </c>
      <c r="K52" s="187">
        <v>1.067</v>
      </c>
      <c r="L52" s="318">
        <f t="shared" si="0"/>
        <v>49549.4786622046</v>
      </c>
      <c r="M52" s="318">
        <f t="shared" si="1"/>
        <v>3111.35433024153</v>
      </c>
      <c r="N52" s="319">
        <f>SUM(N49:N51)</f>
        <v>46438.1243319631</v>
      </c>
      <c r="O52" s="317">
        <f>E52/E53*N52</f>
        <v>10162.6430653679</v>
      </c>
    </row>
    <row r="53" s="288" customFormat="1" ht="12" customHeight="1" spans="1:15">
      <c r="A53" s="14" t="s">
        <v>68</v>
      </c>
      <c r="B53" s="14"/>
      <c r="C53" s="14"/>
      <c r="D53" s="14"/>
      <c r="E53" s="43">
        <v>690900.96</v>
      </c>
      <c r="F53" s="215">
        <v>2405</v>
      </c>
      <c r="G53" s="206">
        <v>26</v>
      </c>
      <c r="H53" s="67" t="s">
        <v>29</v>
      </c>
      <c r="I53" s="206" t="s">
        <v>29</v>
      </c>
      <c r="J53" s="215">
        <f>O53</f>
        <v>64523.1169071962</v>
      </c>
      <c r="K53" s="187">
        <v>1.067</v>
      </c>
      <c r="L53" s="318">
        <f t="shared" si="0"/>
        <v>68846.1657399784</v>
      </c>
      <c r="M53" s="318">
        <f t="shared" si="1"/>
        <v>4323.04883278215</v>
      </c>
      <c r="N53" s="321"/>
      <c r="O53" s="317">
        <f>O10+O13+O16+O21+O26+O31+O36+O42+O48+O52</f>
        <v>64523.1169071962</v>
      </c>
    </row>
  </sheetData>
  <mergeCells count="37">
    <mergeCell ref="A1:J1"/>
    <mergeCell ref="A2:J2"/>
    <mergeCell ref="A3:O3"/>
    <mergeCell ref="G4:I4"/>
    <mergeCell ref="C10:D10"/>
    <mergeCell ref="C13:D13"/>
    <mergeCell ref="C16:D16"/>
    <mergeCell ref="C21:D21"/>
    <mergeCell ref="C26:D26"/>
    <mergeCell ref="C31:D31"/>
    <mergeCell ref="C36:D36"/>
    <mergeCell ref="C42:D42"/>
    <mergeCell ref="C48:D48"/>
    <mergeCell ref="C52:D52"/>
    <mergeCell ref="A53:D53"/>
    <mergeCell ref="A4:A5"/>
    <mergeCell ref="A6:A10"/>
    <mergeCell ref="A11:A13"/>
    <mergeCell ref="A14:A16"/>
    <mergeCell ref="A17:A21"/>
    <mergeCell ref="A22:A26"/>
    <mergeCell ref="A27:A31"/>
    <mergeCell ref="A32:A36"/>
    <mergeCell ref="A37:A42"/>
    <mergeCell ref="A43:A48"/>
    <mergeCell ref="A49:A52"/>
    <mergeCell ref="B4:B5"/>
    <mergeCell ref="C4:C5"/>
    <mergeCell ref="D4:D5"/>
    <mergeCell ref="E4:E5"/>
    <mergeCell ref="F4:F5"/>
    <mergeCell ref="J4:J5"/>
    <mergeCell ref="K4:K5"/>
    <mergeCell ref="L4:L5"/>
    <mergeCell ref="M4:M5"/>
    <mergeCell ref="N4:N5"/>
    <mergeCell ref="O4:O5"/>
  </mergeCells>
  <printOptions horizontalCentered="1"/>
  <pageMargins left="1.0625" right="1.0625" top="1.18055555555556" bottom="1.18055555555556" header="0.314583333333333" footer="0.314583333333333"/>
  <pageSetup paperSize="9" firstPageNumber="6" orientation="portrait" useFirstPageNumber="1" horizontalDpi="6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"/>
  <sheetViews>
    <sheetView workbookViewId="0">
      <selection activeCell="P2" sqref="P2"/>
    </sheetView>
  </sheetViews>
  <sheetFormatPr defaultColWidth="10.6666666666667" defaultRowHeight="13.5"/>
  <cols>
    <col min="1" max="1" width="11.125" style="69" customWidth="1"/>
    <col min="2" max="2" width="9.15833333333333" style="69" customWidth="1"/>
    <col min="3" max="3" width="11.8833333333333" style="69" customWidth="1"/>
    <col min="4" max="4" width="18.8833333333333" style="69" customWidth="1"/>
    <col min="5" max="5" width="14.6" style="69" customWidth="1"/>
    <col min="6" max="6" width="11.6666666666667" style="69" hidden="1" customWidth="1"/>
    <col min="7" max="7" width="5" style="69" hidden="1" customWidth="1"/>
    <col min="8" max="9" width="7.66666666666667" style="69" hidden="1" customWidth="1"/>
    <col min="10" max="10" width="13.375" style="69" customWidth="1"/>
    <col min="11" max="11" width="11.1083333333333" hidden="1" customWidth="1"/>
    <col min="12" max="12" width="0.108333333333333" style="69" hidden="1" customWidth="1"/>
    <col min="13" max="13" width="12.6666666666667" style="70" hidden="1" customWidth="1"/>
    <col min="14" max="14" width="12.6666666666667" style="69" hidden="1" customWidth="1"/>
    <col min="15" max="15" width="14.1083333333333" style="71" hidden="1" customWidth="1"/>
    <col min="16" max="16332" width="9" style="69"/>
    <col min="16333" max="16384" width="10.6666666666667" style="69"/>
  </cols>
  <sheetData>
    <row r="1" ht="25" customHeight="1" spans="1:10">
      <c r="A1" s="72" t="s">
        <v>1</v>
      </c>
      <c r="B1" s="73"/>
      <c r="C1" s="73"/>
      <c r="D1" s="73"/>
      <c r="E1" s="73"/>
      <c r="F1" s="73"/>
      <c r="G1" s="73"/>
      <c r="H1" s="73"/>
      <c r="I1" s="73"/>
      <c r="J1" s="73"/>
    </row>
    <row r="2" ht="19" customHeight="1" spans="1:15">
      <c r="A2" s="7" t="s">
        <v>405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68" customFormat="1" ht="16.2" customHeight="1" spans="1:15">
      <c r="A3" s="74" t="s">
        <v>299</v>
      </c>
      <c r="B3" s="9" t="s">
        <v>4</v>
      </c>
      <c r="C3" s="10" t="s">
        <v>5</v>
      </c>
      <c r="D3" s="11" t="s">
        <v>6</v>
      </c>
      <c r="E3" s="75" t="s">
        <v>7</v>
      </c>
      <c r="F3" s="13" t="s">
        <v>256</v>
      </c>
      <c r="G3" s="13" t="s">
        <v>300</v>
      </c>
      <c r="H3" s="13"/>
      <c r="I3" s="13"/>
      <c r="J3" s="47" t="s">
        <v>406</v>
      </c>
      <c r="K3" s="48" t="s">
        <v>11</v>
      </c>
      <c r="L3" s="49"/>
      <c r="M3" s="98" t="s">
        <v>125</v>
      </c>
      <c r="N3" s="49"/>
      <c r="O3" s="50" t="s">
        <v>407</v>
      </c>
    </row>
    <row r="4" s="68" customFormat="1" ht="19" customHeight="1" spans="1:15">
      <c r="A4" s="74"/>
      <c r="B4" s="8"/>
      <c r="C4" s="10"/>
      <c r="D4" s="14"/>
      <c r="E4" s="76"/>
      <c r="F4" s="13"/>
      <c r="G4" s="13" t="s">
        <v>303</v>
      </c>
      <c r="H4" s="16" t="s">
        <v>304</v>
      </c>
      <c r="I4" s="16" t="s">
        <v>305</v>
      </c>
      <c r="J4" s="47"/>
      <c r="K4" s="51"/>
      <c r="L4" s="52"/>
      <c r="M4" s="99"/>
      <c r="N4" s="52"/>
      <c r="O4" s="53"/>
    </row>
    <row r="5" ht="15" customHeight="1" spans="1:15">
      <c r="A5" s="77" t="s">
        <v>408</v>
      </c>
      <c r="B5" s="17">
        <v>1</v>
      </c>
      <c r="C5" s="18" t="s">
        <v>20</v>
      </c>
      <c r="D5" s="78" t="s">
        <v>331</v>
      </c>
      <c r="E5" s="40">
        <v>56037.94</v>
      </c>
      <c r="F5" s="79">
        <v>1932</v>
      </c>
      <c r="G5" s="80">
        <v>20</v>
      </c>
      <c r="H5" s="81">
        <v>8</v>
      </c>
      <c r="I5" s="81">
        <v>12</v>
      </c>
      <c r="J5" s="79">
        <v>38640</v>
      </c>
      <c r="K5" s="100">
        <v>1.048</v>
      </c>
      <c r="L5" s="95">
        <f t="shared" ref="L5:L10" si="0">E5/E$11</f>
        <v>0.428627527649175</v>
      </c>
      <c r="M5" s="101">
        <f>J5*L5</f>
        <v>16562.1676683641</v>
      </c>
      <c r="N5" s="102"/>
      <c r="O5" s="103"/>
    </row>
    <row r="6" ht="16.4" customHeight="1" spans="1:15">
      <c r="A6" s="77"/>
      <c r="B6" s="17">
        <v>2</v>
      </c>
      <c r="C6" s="18" t="s">
        <v>22</v>
      </c>
      <c r="D6" s="78" t="s">
        <v>409</v>
      </c>
      <c r="E6" s="40">
        <v>26394.58</v>
      </c>
      <c r="F6" s="79">
        <v>2817</v>
      </c>
      <c r="G6" s="80">
        <v>24</v>
      </c>
      <c r="H6" s="81">
        <v>8</v>
      </c>
      <c r="I6" s="81">
        <v>16</v>
      </c>
      <c r="J6" s="79">
        <v>67608</v>
      </c>
      <c r="K6" s="100">
        <v>1.024</v>
      </c>
      <c r="L6" s="95">
        <f t="shared" si="0"/>
        <v>0.201888998216893</v>
      </c>
      <c r="M6" s="101">
        <f t="shared" ref="M6:M37" si="1">J6*L6</f>
        <v>13649.3113914477</v>
      </c>
      <c r="N6" s="102"/>
      <c r="O6" s="103"/>
    </row>
    <row r="7" ht="16.4" customHeight="1" spans="1:15">
      <c r="A7" s="77"/>
      <c r="B7" s="17">
        <v>3</v>
      </c>
      <c r="C7" s="18" t="s">
        <v>24</v>
      </c>
      <c r="D7" s="78" t="s">
        <v>333</v>
      </c>
      <c r="E7" s="40">
        <v>10578.42</v>
      </c>
      <c r="F7" s="79">
        <v>3799</v>
      </c>
      <c r="G7" s="80">
        <v>28</v>
      </c>
      <c r="H7" s="81">
        <v>8</v>
      </c>
      <c r="I7" s="81">
        <v>20</v>
      </c>
      <c r="J7" s="79">
        <v>106372</v>
      </c>
      <c r="K7" s="100">
        <v>1.01</v>
      </c>
      <c r="L7" s="95">
        <f t="shared" si="0"/>
        <v>0.0809130744462516</v>
      </c>
      <c r="M7" s="101">
        <f t="shared" si="1"/>
        <v>8606.88555499668</v>
      </c>
      <c r="N7" s="102"/>
      <c r="O7" s="103"/>
    </row>
    <row r="8" ht="16.4" customHeight="1" spans="1:15">
      <c r="A8" s="77"/>
      <c r="B8" s="17">
        <v>4</v>
      </c>
      <c r="C8" s="18" t="s">
        <v>26</v>
      </c>
      <c r="D8" s="78" t="s">
        <v>410</v>
      </c>
      <c r="E8" s="40">
        <v>7532.5</v>
      </c>
      <c r="F8" s="79">
        <v>3128</v>
      </c>
      <c r="G8" s="80">
        <v>28</v>
      </c>
      <c r="H8" s="81">
        <v>8</v>
      </c>
      <c r="I8" s="81">
        <v>20</v>
      </c>
      <c r="J8" s="79">
        <v>87584</v>
      </c>
      <c r="K8" s="100">
        <v>1.011</v>
      </c>
      <c r="L8" s="95">
        <f t="shared" si="0"/>
        <v>0.0576151952055591</v>
      </c>
      <c r="M8" s="101">
        <f t="shared" si="1"/>
        <v>5046.16925688369</v>
      </c>
      <c r="N8" s="102"/>
      <c r="O8" s="103"/>
    </row>
    <row r="9" ht="16.4" customHeight="1" spans="1:15">
      <c r="A9" s="77"/>
      <c r="B9" s="17">
        <v>5</v>
      </c>
      <c r="C9" s="18" t="s">
        <v>57</v>
      </c>
      <c r="D9" s="78" t="s">
        <v>411</v>
      </c>
      <c r="E9" s="40">
        <v>26386.7</v>
      </c>
      <c r="F9" s="79">
        <v>2005</v>
      </c>
      <c r="G9" s="80">
        <v>19</v>
      </c>
      <c r="H9" s="81">
        <v>8</v>
      </c>
      <c r="I9" s="81">
        <v>11</v>
      </c>
      <c r="J9" s="79">
        <v>38095</v>
      </c>
      <c r="K9" s="100">
        <v>1.1</v>
      </c>
      <c r="L9" s="95">
        <f t="shared" si="0"/>
        <v>0.201828725035583</v>
      </c>
      <c r="M9" s="101">
        <f t="shared" si="1"/>
        <v>7688.66528023052</v>
      </c>
      <c r="N9" s="102"/>
      <c r="O9" s="103"/>
    </row>
    <row r="10" ht="16.4" customHeight="1" spans="1:15">
      <c r="A10" s="77"/>
      <c r="B10" s="17">
        <v>6</v>
      </c>
      <c r="C10" s="18" t="s">
        <v>94</v>
      </c>
      <c r="D10" s="29" t="s">
        <v>93</v>
      </c>
      <c r="E10" s="40">
        <v>3807.94</v>
      </c>
      <c r="F10" s="79">
        <v>2241</v>
      </c>
      <c r="G10" s="80">
        <v>22</v>
      </c>
      <c r="H10" s="81">
        <v>8</v>
      </c>
      <c r="I10" s="81">
        <v>14</v>
      </c>
      <c r="J10" s="79">
        <v>49302</v>
      </c>
      <c r="K10" s="100">
        <v>1.03</v>
      </c>
      <c r="L10" s="95">
        <f t="shared" si="0"/>
        <v>0.0291264794465392</v>
      </c>
      <c r="M10" s="101">
        <f t="shared" si="1"/>
        <v>1435.99368967328</v>
      </c>
      <c r="N10" s="102"/>
      <c r="O10" s="103"/>
    </row>
    <row r="11" ht="16.4" customHeight="1" spans="1:15">
      <c r="A11" s="77"/>
      <c r="B11" s="77"/>
      <c r="C11" s="82" t="s">
        <v>318</v>
      </c>
      <c r="D11" s="82"/>
      <c r="E11" s="83">
        <f>SUM(E5:E10)</f>
        <v>130738.08</v>
      </c>
      <c r="F11" s="84">
        <v>2344</v>
      </c>
      <c r="G11" s="85">
        <v>22</v>
      </c>
      <c r="H11" s="86" t="s">
        <v>29</v>
      </c>
      <c r="I11" s="86" t="s">
        <v>29</v>
      </c>
      <c r="J11" s="84">
        <f>M11</f>
        <v>52989.192841596</v>
      </c>
      <c r="K11" s="104">
        <v>1.048</v>
      </c>
      <c r="L11" s="95">
        <f>SUM(L5:L10)</f>
        <v>1</v>
      </c>
      <c r="M11" s="105">
        <f>SUM(M5:M10)</f>
        <v>52989.192841596</v>
      </c>
      <c r="N11" s="102">
        <f>E11/E$104</f>
        <v>0.0643961489752751</v>
      </c>
      <c r="O11" s="103">
        <f>M11*N11</f>
        <v>3412.29995630699</v>
      </c>
    </row>
    <row r="12" ht="16.4" customHeight="1" spans="1:15">
      <c r="A12" s="87" t="s">
        <v>412</v>
      </c>
      <c r="B12" s="17">
        <v>1</v>
      </c>
      <c r="C12" s="18" t="s">
        <v>20</v>
      </c>
      <c r="D12" s="78" t="s">
        <v>370</v>
      </c>
      <c r="E12" s="40">
        <v>10003.91</v>
      </c>
      <c r="F12" s="88">
        <v>1561</v>
      </c>
      <c r="G12" s="80">
        <v>23</v>
      </c>
      <c r="H12" s="81">
        <v>7</v>
      </c>
      <c r="I12" s="81">
        <v>16</v>
      </c>
      <c r="J12" s="88">
        <v>35903</v>
      </c>
      <c r="K12" s="100">
        <v>1.078</v>
      </c>
      <c r="L12" s="95">
        <f t="shared" ref="L12:L16" si="2">E12/E$17</f>
        <v>0.228760513439801</v>
      </c>
      <c r="M12" s="101">
        <f t="shared" si="1"/>
        <v>8213.18871402918</v>
      </c>
      <c r="N12" s="102"/>
      <c r="O12" s="103">
        <f t="shared" ref="O12:O43" si="3">M12*N12</f>
        <v>0</v>
      </c>
    </row>
    <row r="13" ht="16.4" customHeight="1" spans="1:15">
      <c r="A13" s="87"/>
      <c r="B13" s="17">
        <v>2</v>
      </c>
      <c r="C13" s="18" t="s">
        <v>22</v>
      </c>
      <c r="D13" s="78" t="s">
        <v>409</v>
      </c>
      <c r="E13" s="40">
        <v>15872.77</v>
      </c>
      <c r="F13" s="88">
        <v>2056</v>
      </c>
      <c r="G13" s="80">
        <v>25</v>
      </c>
      <c r="H13" s="81">
        <v>6</v>
      </c>
      <c r="I13" s="81">
        <v>19</v>
      </c>
      <c r="J13" s="88">
        <v>51400</v>
      </c>
      <c r="K13" s="100">
        <v>1.049</v>
      </c>
      <c r="L13" s="95">
        <f t="shared" si="2"/>
        <v>0.362964382417662</v>
      </c>
      <c r="M13" s="101">
        <f t="shared" si="1"/>
        <v>18656.3692562678</v>
      </c>
      <c r="N13" s="102"/>
      <c r="O13" s="103">
        <f t="shared" si="3"/>
        <v>0</v>
      </c>
    </row>
    <row r="14" ht="16.4" customHeight="1" spans="1:15">
      <c r="A14" s="87"/>
      <c r="B14" s="17">
        <v>3</v>
      </c>
      <c r="C14" s="18" t="s">
        <v>24</v>
      </c>
      <c r="D14" s="78" t="s">
        <v>413</v>
      </c>
      <c r="E14" s="40">
        <v>7313.81</v>
      </c>
      <c r="F14" s="88">
        <v>1623</v>
      </c>
      <c r="G14" s="80">
        <v>24</v>
      </c>
      <c r="H14" s="81">
        <v>7</v>
      </c>
      <c r="I14" s="81">
        <v>17</v>
      </c>
      <c r="J14" s="88">
        <v>38952</v>
      </c>
      <c r="K14" s="100">
        <v>1.051</v>
      </c>
      <c r="L14" s="95">
        <f t="shared" si="2"/>
        <v>0.167245700011411</v>
      </c>
      <c r="M14" s="101">
        <f t="shared" si="1"/>
        <v>6514.55450684447</v>
      </c>
      <c r="N14" s="102"/>
      <c r="O14" s="103">
        <f t="shared" si="3"/>
        <v>0</v>
      </c>
    </row>
    <row r="15" ht="16.4" customHeight="1" spans="1:15">
      <c r="A15" s="87"/>
      <c r="B15" s="17">
        <v>4</v>
      </c>
      <c r="C15" s="18" t="s">
        <v>26</v>
      </c>
      <c r="D15" s="78" t="s">
        <v>414</v>
      </c>
      <c r="E15" s="40">
        <v>3350.48</v>
      </c>
      <c r="F15" s="88">
        <v>2563</v>
      </c>
      <c r="G15" s="80">
        <v>28</v>
      </c>
      <c r="H15" s="81">
        <v>7</v>
      </c>
      <c r="I15" s="81">
        <v>21</v>
      </c>
      <c r="J15" s="88">
        <v>71764</v>
      </c>
      <c r="K15" s="100">
        <v>1.014</v>
      </c>
      <c r="L15" s="95">
        <f t="shared" si="2"/>
        <v>0.0766157957308477</v>
      </c>
      <c r="M15" s="101">
        <f t="shared" si="1"/>
        <v>5498.25596482855</v>
      </c>
      <c r="N15" s="102"/>
      <c r="O15" s="103">
        <f t="shared" si="3"/>
        <v>0</v>
      </c>
    </row>
    <row r="16" ht="16.4" customHeight="1" spans="1:15">
      <c r="A16" s="87"/>
      <c r="B16" s="17">
        <v>5</v>
      </c>
      <c r="C16" s="18" t="s">
        <v>57</v>
      </c>
      <c r="D16" s="78" t="s">
        <v>415</v>
      </c>
      <c r="E16" s="40">
        <v>7189.96</v>
      </c>
      <c r="F16" s="88">
        <v>2956</v>
      </c>
      <c r="G16" s="80">
        <v>25</v>
      </c>
      <c r="H16" s="81">
        <v>6</v>
      </c>
      <c r="I16" s="81">
        <v>19</v>
      </c>
      <c r="J16" s="88">
        <v>73900</v>
      </c>
      <c r="K16" s="100">
        <v>1.017</v>
      </c>
      <c r="L16" s="95">
        <f t="shared" si="2"/>
        <v>0.164413608400279</v>
      </c>
      <c r="M16" s="101">
        <f t="shared" si="1"/>
        <v>12150.1656607806</v>
      </c>
      <c r="N16" s="102"/>
      <c r="O16" s="103">
        <f t="shared" si="3"/>
        <v>0</v>
      </c>
    </row>
    <row r="17" ht="16.4" customHeight="1" spans="1:15">
      <c r="A17" s="87"/>
      <c r="B17" s="87"/>
      <c r="C17" s="82" t="s">
        <v>329</v>
      </c>
      <c r="D17" s="82"/>
      <c r="E17" s="83">
        <v>43730.93</v>
      </c>
      <c r="F17" s="84">
        <v>2057</v>
      </c>
      <c r="G17" s="85">
        <v>25</v>
      </c>
      <c r="H17" s="86" t="s">
        <v>29</v>
      </c>
      <c r="I17" s="86" t="s">
        <v>29</v>
      </c>
      <c r="J17" s="84">
        <f>M17</f>
        <v>51032.5341027506</v>
      </c>
      <c r="K17" s="104">
        <v>1.048</v>
      </c>
      <c r="L17" s="95">
        <f>SUM(L12:L16)</f>
        <v>1</v>
      </c>
      <c r="M17" s="105">
        <f>SUM(M12:M16)</f>
        <v>51032.5341027506</v>
      </c>
      <c r="N17" s="102">
        <f>E17/E$104</f>
        <v>0.0215400400794269</v>
      </c>
      <c r="O17" s="103">
        <f t="shared" si="3"/>
        <v>1099.24282992797</v>
      </c>
    </row>
    <row r="18" ht="16.4" customHeight="1" spans="1:15">
      <c r="A18" s="87" t="s">
        <v>416</v>
      </c>
      <c r="B18" s="17">
        <v>1</v>
      </c>
      <c r="C18" s="18" t="s">
        <v>20</v>
      </c>
      <c r="D18" s="78" t="s">
        <v>313</v>
      </c>
      <c r="E18" s="40">
        <v>34466.26</v>
      </c>
      <c r="F18" s="88">
        <v>1803</v>
      </c>
      <c r="G18" s="80">
        <v>26</v>
      </c>
      <c r="H18" s="81">
        <v>8</v>
      </c>
      <c r="I18" s="81">
        <v>18</v>
      </c>
      <c r="J18" s="88">
        <v>46878</v>
      </c>
      <c r="K18" s="100">
        <v>1.043</v>
      </c>
      <c r="L18" s="95">
        <f t="shared" ref="L18:L22" si="4">E18/E$23</f>
        <v>0.295147781724165</v>
      </c>
      <c r="M18" s="101">
        <f t="shared" si="1"/>
        <v>13835.9377116654</v>
      </c>
      <c r="N18" s="102"/>
      <c r="O18" s="103">
        <f t="shared" si="3"/>
        <v>0</v>
      </c>
    </row>
    <row r="19" ht="16.4" customHeight="1" spans="1:15">
      <c r="A19" s="87"/>
      <c r="B19" s="17">
        <v>2</v>
      </c>
      <c r="C19" s="18" t="s">
        <v>22</v>
      </c>
      <c r="D19" s="78" t="s">
        <v>333</v>
      </c>
      <c r="E19" s="40">
        <v>2943.78</v>
      </c>
      <c r="F19" s="88">
        <v>2534</v>
      </c>
      <c r="G19" s="80">
        <v>28</v>
      </c>
      <c r="H19" s="81">
        <v>8</v>
      </c>
      <c r="I19" s="81">
        <v>20</v>
      </c>
      <c r="J19" s="88">
        <v>70952</v>
      </c>
      <c r="K19" s="100">
        <v>1.016</v>
      </c>
      <c r="L19" s="95">
        <f t="shared" si="4"/>
        <v>0.0252087153315725</v>
      </c>
      <c r="M19" s="101">
        <f t="shared" si="1"/>
        <v>1788.60877020573</v>
      </c>
      <c r="N19" s="102"/>
      <c r="O19" s="103">
        <f t="shared" si="3"/>
        <v>0</v>
      </c>
    </row>
    <row r="20" ht="16.4" customHeight="1" spans="1:15">
      <c r="A20" s="87"/>
      <c r="B20" s="17">
        <v>3</v>
      </c>
      <c r="C20" s="18" t="s">
        <v>24</v>
      </c>
      <c r="D20" s="78" t="s">
        <v>309</v>
      </c>
      <c r="E20" s="40">
        <v>26470.66</v>
      </c>
      <c r="F20" s="88">
        <v>1674</v>
      </c>
      <c r="G20" s="80">
        <v>24</v>
      </c>
      <c r="H20" s="81">
        <v>8</v>
      </c>
      <c r="I20" s="81">
        <v>16</v>
      </c>
      <c r="J20" s="88">
        <v>40176</v>
      </c>
      <c r="K20" s="100">
        <v>1.048</v>
      </c>
      <c r="L20" s="95">
        <f t="shared" si="4"/>
        <v>0.226678397359464</v>
      </c>
      <c r="M20" s="101">
        <f t="shared" si="1"/>
        <v>9107.03129231382</v>
      </c>
      <c r="N20" s="102"/>
      <c r="O20" s="103">
        <f t="shared" si="3"/>
        <v>0</v>
      </c>
    </row>
    <row r="21" ht="16.4" customHeight="1" spans="1:15">
      <c r="A21" s="87"/>
      <c r="B21" s="17">
        <v>4</v>
      </c>
      <c r="C21" s="18" t="s">
        <v>26</v>
      </c>
      <c r="D21" s="78" t="s">
        <v>359</v>
      </c>
      <c r="E21" s="40">
        <v>9249.69</v>
      </c>
      <c r="F21" s="88">
        <v>1307</v>
      </c>
      <c r="G21" s="80">
        <v>22</v>
      </c>
      <c r="H21" s="81">
        <v>8</v>
      </c>
      <c r="I21" s="81">
        <v>14</v>
      </c>
      <c r="J21" s="88">
        <v>28754</v>
      </c>
      <c r="K21" s="100">
        <v>1.078</v>
      </c>
      <c r="L21" s="95">
        <f t="shared" si="4"/>
        <v>0.0792086372335204</v>
      </c>
      <c r="M21" s="101">
        <f t="shared" si="1"/>
        <v>2277.56515501264</v>
      </c>
      <c r="N21" s="102"/>
      <c r="O21" s="103">
        <f t="shared" si="3"/>
        <v>0</v>
      </c>
    </row>
    <row r="22" ht="16.4" customHeight="1" spans="1:15">
      <c r="A22" s="87"/>
      <c r="B22" s="17">
        <v>5</v>
      </c>
      <c r="C22" s="18" t="s">
        <v>57</v>
      </c>
      <c r="D22" s="78" t="s">
        <v>417</v>
      </c>
      <c r="E22" s="40">
        <v>43645.89</v>
      </c>
      <c r="F22" s="88">
        <v>1538</v>
      </c>
      <c r="G22" s="80">
        <v>23</v>
      </c>
      <c r="H22" s="81">
        <v>8</v>
      </c>
      <c r="I22" s="81">
        <v>15</v>
      </c>
      <c r="J22" s="88">
        <v>35374</v>
      </c>
      <c r="K22" s="100">
        <v>1.048</v>
      </c>
      <c r="L22" s="95">
        <f t="shared" si="4"/>
        <v>0.373756468351278</v>
      </c>
      <c r="M22" s="101">
        <f t="shared" si="1"/>
        <v>13221.2613114581</v>
      </c>
      <c r="N22" s="102"/>
      <c r="O22" s="103">
        <f t="shared" si="3"/>
        <v>0</v>
      </c>
    </row>
    <row r="23" ht="16.4" customHeight="1" spans="1:15">
      <c r="A23" s="87"/>
      <c r="B23" s="87"/>
      <c r="C23" s="82" t="s">
        <v>329</v>
      </c>
      <c r="D23" s="82"/>
      <c r="E23" s="83">
        <v>116776.28</v>
      </c>
      <c r="F23" s="84">
        <v>1654</v>
      </c>
      <c r="G23" s="85">
        <v>24</v>
      </c>
      <c r="H23" s="86" t="s">
        <v>29</v>
      </c>
      <c r="I23" s="86" t="s">
        <v>29</v>
      </c>
      <c r="J23" s="84">
        <f>M23</f>
        <v>40230.4042406557</v>
      </c>
      <c r="K23" s="104">
        <v>1.048</v>
      </c>
      <c r="L23" s="95">
        <f>SUM(L18:L22)</f>
        <v>1</v>
      </c>
      <c r="M23" s="105">
        <f>SUM(M18:M22)</f>
        <v>40230.4042406557</v>
      </c>
      <c r="N23" s="102">
        <f>E23/E$104</f>
        <v>0.0575191460946836</v>
      </c>
      <c r="O23" s="103">
        <f t="shared" si="3"/>
        <v>2314.01849896646</v>
      </c>
    </row>
    <row r="24" ht="16.4" customHeight="1" spans="1:15">
      <c r="A24" s="77" t="s">
        <v>418</v>
      </c>
      <c r="B24" s="17">
        <v>1</v>
      </c>
      <c r="C24" s="18" t="s">
        <v>20</v>
      </c>
      <c r="D24" s="78" t="s">
        <v>419</v>
      </c>
      <c r="E24" s="40">
        <v>27661.46</v>
      </c>
      <c r="F24" s="79">
        <v>2008</v>
      </c>
      <c r="G24" s="80">
        <v>25</v>
      </c>
      <c r="H24" s="81">
        <v>7</v>
      </c>
      <c r="I24" s="81">
        <v>18</v>
      </c>
      <c r="J24" s="79">
        <v>50200</v>
      </c>
      <c r="K24" s="100">
        <v>1.047</v>
      </c>
      <c r="L24" s="95">
        <f t="shared" ref="L24:L28" si="5">E24/E$29</f>
        <v>0.268234160134905</v>
      </c>
      <c r="M24" s="101">
        <f t="shared" si="1"/>
        <v>13465.3548387722</v>
      </c>
      <c r="N24" s="102"/>
      <c r="O24" s="103">
        <f t="shared" si="3"/>
        <v>0</v>
      </c>
    </row>
    <row r="25" ht="16.4" customHeight="1" spans="1:15">
      <c r="A25" s="77"/>
      <c r="B25" s="17">
        <v>2</v>
      </c>
      <c r="C25" s="18" t="s">
        <v>22</v>
      </c>
      <c r="D25" s="78" t="s">
        <v>420</v>
      </c>
      <c r="E25" s="40">
        <v>12172.33</v>
      </c>
      <c r="F25" s="79">
        <v>2007</v>
      </c>
      <c r="G25" s="80">
        <v>25</v>
      </c>
      <c r="H25" s="81">
        <v>7</v>
      </c>
      <c r="I25" s="81">
        <v>18</v>
      </c>
      <c r="J25" s="79">
        <v>50175</v>
      </c>
      <c r="K25" s="100">
        <v>1.047</v>
      </c>
      <c r="L25" s="95">
        <f t="shared" si="5"/>
        <v>0.118035516362293</v>
      </c>
      <c r="M25" s="101">
        <f t="shared" si="1"/>
        <v>5922.43203347805</v>
      </c>
      <c r="N25" s="102"/>
      <c r="O25" s="103">
        <f t="shared" si="3"/>
        <v>0</v>
      </c>
    </row>
    <row r="26" ht="16.4" customHeight="1" spans="1:15">
      <c r="A26" s="77"/>
      <c r="B26" s="17">
        <v>3</v>
      </c>
      <c r="C26" s="18" t="s">
        <v>24</v>
      </c>
      <c r="D26" s="78" t="s">
        <v>421</v>
      </c>
      <c r="E26" s="40">
        <v>15566.09</v>
      </c>
      <c r="F26" s="79">
        <v>1779</v>
      </c>
      <c r="G26" s="80">
        <v>22</v>
      </c>
      <c r="H26" s="81">
        <v>6</v>
      </c>
      <c r="I26" s="81">
        <v>16</v>
      </c>
      <c r="J26" s="79">
        <v>39138</v>
      </c>
      <c r="K26" s="100">
        <v>1.07</v>
      </c>
      <c r="L26" s="95">
        <f t="shared" si="5"/>
        <v>0.150944927626175</v>
      </c>
      <c r="M26" s="101">
        <f t="shared" si="1"/>
        <v>5907.68257743325</v>
      </c>
      <c r="N26" s="102"/>
      <c r="O26" s="103">
        <f t="shared" si="3"/>
        <v>0</v>
      </c>
    </row>
    <row r="27" ht="16.4" customHeight="1" spans="1:15">
      <c r="A27" s="89"/>
      <c r="B27" s="17">
        <v>4</v>
      </c>
      <c r="C27" s="18" t="s">
        <v>26</v>
      </c>
      <c r="D27" s="78" t="s">
        <v>422</v>
      </c>
      <c r="E27" s="40">
        <v>7183.94</v>
      </c>
      <c r="F27" s="79">
        <v>2702</v>
      </c>
      <c r="G27" s="80">
        <v>28</v>
      </c>
      <c r="H27" s="81">
        <v>7</v>
      </c>
      <c r="I27" s="81">
        <v>21</v>
      </c>
      <c r="J27" s="79">
        <v>75656</v>
      </c>
      <c r="K27" s="100">
        <v>1.012</v>
      </c>
      <c r="L27" s="95">
        <f t="shared" si="5"/>
        <v>0.0696629213483146</v>
      </c>
      <c r="M27" s="101">
        <f t="shared" si="1"/>
        <v>5270.41797752809</v>
      </c>
      <c r="N27" s="102"/>
      <c r="O27" s="103">
        <f t="shared" si="3"/>
        <v>0</v>
      </c>
    </row>
    <row r="28" ht="16.4" customHeight="1" spans="1:15">
      <c r="A28" s="77"/>
      <c r="B28" s="17">
        <v>5</v>
      </c>
      <c r="C28" s="18" t="s">
        <v>57</v>
      </c>
      <c r="D28" s="78" t="s">
        <v>423</v>
      </c>
      <c r="E28" s="40">
        <v>40540.48</v>
      </c>
      <c r="F28" s="79">
        <v>1990</v>
      </c>
      <c r="G28" s="80">
        <v>25</v>
      </c>
      <c r="H28" s="81">
        <v>7</v>
      </c>
      <c r="I28" s="81">
        <v>18</v>
      </c>
      <c r="J28" s="79">
        <v>49750</v>
      </c>
      <c r="K28" s="100">
        <v>1.047</v>
      </c>
      <c r="L28" s="95">
        <f t="shared" si="5"/>
        <v>0.393122474528312</v>
      </c>
      <c r="M28" s="101">
        <f t="shared" si="1"/>
        <v>19557.8431077835</v>
      </c>
      <c r="N28" s="102"/>
      <c r="O28" s="103">
        <f t="shared" si="3"/>
        <v>0</v>
      </c>
    </row>
    <row r="29" ht="16.4" customHeight="1" spans="1:15">
      <c r="A29" s="77"/>
      <c r="B29" s="77"/>
      <c r="C29" s="82" t="s">
        <v>329</v>
      </c>
      <c r="D29" s="82"/>
      <c r="E29" s="83">
        <v>103124.3</v>
      </c>
      <c r="F29" s="84">
        <v>2015</v>
      </c>
      <c r="G29" s="85">
        <v>25</v>
      </c>
      <c r="H29" s="86" t="s">
        <v>29</v>
      </c>
      <c r="I29" s="86" t="s">
        <v>29</v>
      </c>
      <c r="J29" s="84">
        <f>M29</f>
        <v>50123.7305349951</v>
      </c>
      <c r="K29" s="104">
        <v>1.048</v>
      </c>
      <c r="L29" s="95">
        <f>SUM(L24:L28)</f>
        <v>1</v>
      </c>
      <c r="M29" s="105">
        <f>SUM(M24:M28)</f>
        <v>50123.7305349951</v>
      </c>
      <c r="N29" s="102">
        <f>E29/E$104</f>
        <v>0.0507947476800253</v>
      </c>
      <c r="O29" s="103">
        <f t="shared" si="3"/>
        <v>2546.02224530666</v>
      </c>
    </row>
    <row r="30" ht="16.4" customHeight="1" spans="1:15">
      <c r="A30" s="77" t="s">
        <v>424</v>
      </c>
      <c r="B30" s="17">
        <v>1</v>
      </c>
      <c r="C30" s="18" t="s">
        <v>20</v>
      </c>
      <c r="D30" s="78" t="s">
        <v>425</v>
      </c>
      <c r="E30" s="40">
        <v>17799.39</v>
      </c>
      <c r="F30" s="88">
        <v>1404</v>
      </c>
      <c r="G30" s="80">
        <v>22</v>
      </c>
      <c r="H30" s="81">
        <v>7</v>
      </c>
      <c r="I30" s="81">
        <v>15</v>
      </c>
      <c r="J30" s="88">
        <v>30888</v>
      </c>
      <c r="K30" s="100">
        <v>1.058</v>
      </c>
      <c r="L30" s="95">
        <f t="shared" ref="L30:L35" si="6">E30/E$36</f>
        <v>0.119030244749282</v>
      </c>
      <c r="M30" s="101">
        <f t="shared" si="1"/>
        <v>3676.60619981583</v>
      </c>
      <c r="N30" s="102"/>
      <c r="O30" s="103">
        <f t="shared" si="3"/>
        <v>0</v>
      </c>
    </row>
    <row r="31" ht="16.4" customHeight="1" spans="1:15">
      <c r="A31" s="77"/>
      <c r="B31" s="17">
        <v>2</v>
      </c>
      <c r="C31" s="18" t="s">
        <v>22</v>
      </c>
      <c r="D31" s="90" t="s">
        <v>209</v>
      </c>
      <c r="E31" s="40">
        <v>32454.5</v>
      </c>
      <c r="F31" s="88">
        <v>1472</v>
      </c>
      <c r="G31" s="80">
        <v>23</v>
      </c>
      <c r="H31" s="81">
        <v>7</v>
      </c>
      <c r="I31" s="81">
        <v>16</v>
      </c>
      <c r="J31" s="88">
        <v>33856</v>
      </c>
      <c r="K31" s="100">
        <v>1.056</v>
      </c>
      <c r="L31" s="95">
        <f t="shared" si="6"/>
        <v>0.217033678020178</v>
      </c>
      <c r="M31" s="101">
        <f t="shared" si="1"/>
        <v>7347.89220305116</v>
      </c>
      <c r="N31" s="102"/>
      <c r="O31" s="103">
        <f t="shared" si="3"/>
        <v>0</v>
      </c>
    </row>
    <row r="32" ht="16.4" customHeight="1" spans="1:15">
      <c r="A32" s="77"/>
      <c r="B32" s="17">
        <v>3</v>
      </c>
      <c r="C32" s="18" t="s">
        <v>24</v>
      </c>
      <c r="D32" s="78" t="s">
        <v>409</v>
      </c>
      <c r="E32" s="40">
        <v>53464.68</v>
      </c>
      <c r="F32" s="88">
        <v>2037</v>
      </c>
      <c r="G32" s="80">
        <v>25</v>
      </c>
      <c r="H32" s="81">
        <v>8</v>
      </c>
      <c r="I32" s="81">
        <v>17</v>
      </c>
      <c r="J32" s="88">
        <v>50925</v>
      </c>
      <c r="K32" s="100">
        <v>1.032</v>
      </c>
      <c r="L32" s="95">
        <f t="shared" si="6"/>
        <v>0.357535508005727</v>
      </c>
      <c r="M32" s="101">
        <f t="shared" si="1"/>
        <v>18207.4957451916</v>
      </c>
      <c r="N32" s="102"/>
      <c r="O32" s="103">
        <f t="shared" si="3"/>
        <v>0</v>
      </c>
    </row>
    <row r="33" ht="16.4" customHeight="1" spans="1:15">
      <c r="A33" s="77"/>
      <c r="B33" s="17">
        <v>4</v>
      </c>
      <c r="C33" s="18" t="s">
        <v>26</v>
      </c>
      <c r="D33" s="78" t="s">
        <v>426</v>
      </c>
      <c r="E33" s="40">
        <v>22814.95</v>
      </c>
      <c r="F33" s="88">
        <v>1490</v>
      </c>
      <c r="G33" s="80">
        <v>22</v>
      </c>
      <c r="H33" s="81">
        <v>7</v>
      </c>
      <c r="I33" s="81">
        <v>15</v>
      </c>
      <c r="J33" s="88">
        <v>32780</v>
      </c>
      <c r="K33" s="100">
        <v>1.075</v>
      </c>
      <c r="L33" s="95">
        <f t="shared" si="6"/>
        <v>0.152570907342478</v>
      </c>
      <c r="M33" s="101">
        <f t="shared" si="1"/>
        <v>5001.27434268644</v>
      </c>
      <c r="N33" s="102"/>
      <c r="O33" s="103">
        <f t="shared" si="3"/>
        <v>0</v>
      </c>
    </row>
    <row r="34" ht="16.4" customHeight="1" spans="1:15">
      <c r="A34" s="77"/>
      <c r="B34" s="17">
        <v>5</v>
      </c>
      <c r="C34" s="18" t="s">
        <v>57</v>
      </c>
      <c r="D34" s="78" t="s">
        <v>427</v>
      </c>
      <c r="E34" s="40">
        <v>6720.07</v>
      </c>
      <c r="F34" s="88">
        <v>2386</v>
      </c>
      <c r="G34" s="80">
        <v>26</v>
      </c>
      <c r="H34" s="81">
        <v>8</v>
      </c>
      <c r="I34" s="81">
        <v>18</v>
      </c>
      <c r="J34" s="88">
        <v>62036</v>
      </c>
      <c r="K34" s="100">
        <v>1.019</v>
      </c>
      <c r="L34" s="95">
        <f t="shared" si="6"/>
        <v>0.0449392690891266</v>
      </c>
      <c r="M34" s="101">
        <f t="shared" si="1"/>
        <v>2787.85249721306</v>
      </c>
      <c r="N34" s="102"/>
      <c r="O34" s="103">
        <f t="shared" si="3"/>
        <v>0</v>
      </c>
    </row>
    <row r="35" ht="16.4" customHeight="1" spans="1:15">
      <c r="A35" s="77"/>
      <c r="B35" s="17">
        <v>6</v>
      </c>
      <c r="C35" s="18" t="s">
        <v>94</v>
      </c>
      <c r="D35" s="78" t="s">
        <v>341</v>
      </c>
      <c r="E35" s="40">
        <v>16283.11</v>
      </c>
      <c r="F35" s="88">
        <v>1637</v>
      </c>
      <c r="G35" s="80">
        <v>23</v>
      </c>
      <c r="H35" s="81">
        <v>7</v>
      </c>
      <c r="I35" s="81">
        <v>16</v>
      </c>
      <c r="J35" s="88">
        <v>37651</v>
      </c>
      <c r="K35" s="100">
        <v>1.048</v>
      </c>
      <c r="L35" s="95">
        <f t="shared" si="6"/>
        <v>0.108890392793207</v>
      </c>
      <c r="M35" s="101">
        <f t="shared" si="1"/>
        <v>4099.83217905705</v>
      </c>
      <c r="N35" s="102"/>
      <c r="O35" s="103">
        <f t="shared" si="3"/>
        <v>0</v>
      </c>
    </row>
    <row r="36" ht="16.4" customHeight="1" spans="1:15">
      <c r="A36" s="77"/>
      <c r="B36" s="77"/>
      <c r="C36" s="82" t="s">
        <v>329</v>
      </c>
      <c r="D36" s="82"/>
      <c r="E36" s="83">
        <v>149536.7</v>
      </c>
      <c r="F36" s="84">
        <v>1728</v>
      </c>
      <c r="G36" s="85">
        <v>24</v>
      </c>
      <c r="H36" s="86" t="s">
        <v>29</v>
      </c>
      <c r="I36" s="86" t="s">
        <v>29</v>
      </c>
      <c r="J36" s="84">
        <f>M36</f>
        <v>41120.9531670152</v>
      </c>
      <c r="K36" s="104">
        <v>1.048</v>
      </c>
      <c r="L36" s="95">
        <f>SUM(L30:L35)</f>
        <v>1</v>
      </c>
      <c r="M36" s="105">
        <f>SUM(M30:M35)</f>
        <v>41120.9531670152</v>
      </c>
      <c r="N36" s="102">
        <f>E36/E$104</f>
        <v>0.073655568526561</v>
      </c>
      <c r="O36" s="103">
        <f t="shared" si="3"/>
        <v>3028.78718387059</v>
      </c>
    </row>
    <row r="37" ht="16.4" customHeight="1" spans="1:15">
      <c r="A37" s="91" t="s">
        <v>428</v>
      </c>
      <c r="B37" s="17">
        <v>1</v>
      </c>
      <c r="C37" s="18" t="s">
        <v>20</v>
      </c>
      <c r="D37" s="78" t="s">
        <v>429</v>
      </c>
      <c r="E37" s="92">
        <v>51967.53</v>
      </c>
      <c r="F37" s="88">
        <v>1180</v>
      </c>
      <c r="G37" s="80">
        <v>24</v>
      </c>
      <c r="H37" s="81">
        <v>8</v>
      </c>
      <c r="I37" s="81">
        <v>16</v>
      </c>
      <c r="J37" s="88">
        <v>28320</v>
      </c>
      <c r="K37" s="100">
        <v>1.052</v>
      </c>
      <c r="L37" s="95">
        <f t="shared" ref="L37:L39" si="7">E37/E$40</f>
        <v>0.434365520788224</v>
      </c>
      <c r="M37" s="101">
        <f t="shared" si="1"/>
        <v>12301.2315487225</v>
      </c>
      <c r="N37" s="102"/>
      <c r="O37" s="103">
        <f t="shared" si="3"/>
        <v>0</v>
      </c>
    </row>
    <row r="38" ht="16.4" customHeight="1" spans="1:15">
      <c r="A38" s="93"/>
      <c r="B38" s="17">
        <v>2</v>
      </c>
      <c r="C38" s="18" t="s">
        <v>22</v>
      </c>
      <c r="D38" s="78" t="s">
        <v>333</v>
      </c>
      <c r="E38" s="92">
        <v>6869.47</v>
      </c>
      <c r="F38" s="88">
        <v>1673</v>
      </c>
      <c r="G38" s="80">
        <v>28</v>
      </c>
      <c r="H38" s="81">
        <v>8</v>
      </c>
      <c r="I38" s="81">
        <v>20</v>
      </c>
      <c r="J38" s="88">
        <v>46844</v>
      </c>
      <c r="K38" s="100">
        <v>1.027</v>
      </c>
      <c r="L38" s="95">
        <f t="shared" si="7"/>
        <v>0.0574177936509409</v>
      </c>
      <c r="M38" s="101">
        <f t="shared" ref="M38:M69" si="8">J38*L38</f>
        <v>2689.67912578468</v>
      </c>
      <c r="N38" s="102"/>
      <c r="O38" s="103">
        <f t="shared" si="3"/>
        <v>0</v>
      </c>
    </row>
    <row r="39" ht="16.4" customHeight="1" spans="1:15">
      <c r="A39" s="93"/>
      <c r="B39" s="17">
        <v>3</v>
      </c>
      <c r="C39" s="18" t="s">
        <v>24</v>
      </c>
      <c r="D39" s="78" t="s">
        <v>430</v>
      </c>
      <c r="E39" s="92">
        <v>60803.09</v>
      </c>
      <c r="F39" s="88">
        <v>1327</v>
      </c>
      <c r="G39" s="80">
        <v>23</v>
      </c>
      <c r="H39" s="81">
        <v>10</v>
      </c>
      <c r="I39" s="81">
        <v>13</v>
      </c>
      <c r="J39" s="88">
        <v>30521</v>
      </c>
      <c r="K39" s="100">
        <v>1.047</v>
      </c>
      <c r="L39" s="95">
        <f t="shared" si="7"/>
        <v>0.508216685560835</v>
      </c>
      <c r="M39" s="101">
        <f t="shared" si="8"/>
        <v>15511.2814600022</v>
      </c>
      <c r="N39" s="102"/>
      <c r="O39" s="103">
        <f t="shared" si="3"/>
        <v>0</v>
      </c>
    </row>
    <row r="40" ht="16.4" customHeight="1" spans="1:15">
      <c r="A40" s="94"/>
      <c r="B40" s="17"/>
      <c r="C40" s="82" t="s">
        <v>329</v>
      </c>
      <c r="D40" s="82"/>
      <c r="E40" s="83">
        <v>119640.09</v>
      </c>
      <c r="F40" s="84">
        <v>1283</v>
      </c>
      <c r="G40" s="85">
        <v>24</v>
      </c>
      <c r="H40" s="86" t="s">
        <v>29</v>
      </c>
      <c r="I40" s="86" t="s">
        <v>29</v>
      </c>
      <c r="J40" s="84">
        <f>M40</f>
        <v>30502.1921345094</v>
      </c>
      <c r="K40" s="104">
        <v>1.048</v>
      </c>
      <c r="L40" s="95">
        <f>SUM(L37:L39)</f>
        <v>1</v>
      </c>
      <c r="M40" s="105">
        <f>SUM(M37:M39)</f>
        <v>30502.1921345094</v>
      </c>
      <c r="N40" s="102">
        <f>E40/E$104</f>
        <v>0.0589297399736582</v>
      </c>
      <c r="O40" s="103">
        <f t="shared" si="3"/>
        <v>1797.4862511132</v>
      </c>
    </row>
    <row r="41" ht="17.2" customHeight="1" spans="1:15">
      <c r="A41" s="91" t="s">
        <v>431</v>
      </c>
      <c r="B41" s="17">
        <v>1</v>
      </c>
      <c r="C41" s="18" t="s">
        <v>20</v>
      </c>
      <c r="D41" s="78" t="s">
        <v>429</v>
      </c>
      <c r="E41" s="40">
        <v>17649.91</v>
      </c>
      <c r="F41" s="88">
        <v>1540</v>
      </c>
      <c r="G41" s="80">
        <v>24</v>
      </c>
      <c r="H41" s="81">
        <v>8</v>
      </c>
      <c r="I41" s="81">
        <v>16</v>
      </c>
      <c r="J41" s="88">
        <v>36960</v>
      </c>
      <c r="K41" s="100">
        <v>1.048</v>
      </c>
      <c r="L41" s="95">
        <f t="shared" ref="L41:L45" si="9">E41/E$46</f>
        <v>0.090054873290744</v>
      </c>
      <c r="M41" s="101">
        <f t="shared" si="8"/>
        <v>3328.4281168259</v>
      </c>
      <c r="N41" s="102"/>
      <c r="O41" s="103">
        <f t="shared" si="3"/>
        <v>0</v>
      </c>
    </row>
    <row r="42" ht="17.2" customHeight="1" spans="1:15">
      <c r="A42" s="93"/>
      <c r="B42" s="17">
        <v>2</v>
      </c>
      <c r="C42" s="18" t="s">
        <v>22</v>
      </c>
      <c r="D42" s="78" t="s">
        <v>432</v>
      </c>
      <c r="E42" s="40">
        <v>73737.545</v>
      </c>
      <c r="F42" s="88">
        <v>1513</v>
      </c>
      <c r="G42" s="80">
        <v>23</v>
      </c>
      <c r="H42" s="81">
        <v>8</v>
      </c>
      <c r="I42" s="81">
        <v>15</v>
      </c>
      <c r="J42" s="88">
        <v>34799</v>
      </c>
      <c r="K42" s="100">
        <v>1.048</v>
      </c>
      <c r="L42" s="95">
        <f t="shared" si="9"/>
        <v>0.376229979175278</v>
      </c>
      <c r="M42" s="101">
        <f t="shared" si="8"/>
        <v>13092.4270453205</v>
      </c>
      <c r="N42" s="102"/>
      <c r="O42" s="103">
        <f t="shared" si="3"/>
        <v>0</v>
      </c>
    </row>
    <row r="43" ht="17.2" customHeight="1" spans="1:15">
      <c r="A43" s="93"/>
      <c r="B43" s="17">
        <v>3</v>
      </c>
      <c r="C43" s="18" t="s">
        <v>24</v>
      </c>
      <c r="D43" s="29" t="s">
        <v>47</v>
      </c>
      <c r="E43" s="40">
        <v>18658.285</v>
      </c>
      <c r="F43" s="88">
        <v>1727</v>
      </c>
      <c r="G43" s="80">
        <v>28</v>
      </c>
      <c r="H43" s="81">
        <v>8</v>
      </c>
      <c r="I43" s="81">
        <v>20</v>
      </c>
      <c r="J43" s="88">
        <v>48356</v>
      </c>
      <c r="K43" s="100">
        <v>1.035</v>
      </c>
      <c r="L43" s="95">
        <f t="shared" si="9"/>
        <v>0.0951998900559601</v>
      </c>
      <c r="M43" s="101">
        <f t="shared" si="8"/>
        <v>4603.48588354601</v>
      </c>
      <c r="N43" s="102"/>
      <c r="O43" s="103">
        <f t="shared" si="3"/>
        <v>0</v>
      </c>
    </row>
    <row r="44" ht="17.2" customHeight="1" spans="1:15">
      <c r="A44" s="93"/>
      <c r="B44" s="17">
        <v>4</v>
      </c>
      <c r="C44" s="18" t="s">
        <v>26</v>
      </c>
      <c r="D44" s="29" t="s">
        <v>153</v>
      </c>
      <c r="E44" s="40">
        <v>28565.765</v>
      </c>
      <c r="F44" s="88">
        <v>1598</v>
      </c>
      <c r="G44" s="80">
        <v>22</v>
      </c>
      <c r="H44" s="81">
        <v>8</v>
      </c>
      <c r="I44" s="81">
        <v>14</v>
      </c>
      <c r="J44" s="88">
        <v>35156</v>
      </c>
      <c r="K44" s="100">
        <v>1.048</v>
      </c>
      <c r="L44" s="95">
        <f t="shared" si="9"/>
        <v>0.145750677908736</v>
      </c>
      <c r="M44" s="101">
        <f t="shared" si="8"/>
        <v>5124.01083255951</v>
      </c>
      <c r="N44" s="102"/>
      <c r="O44" s="103">
        <f t="shared" ref="O44:O75" si="10">M44*N44</f>
        <v>0</v>
      </c>
    </row>
    <row r="45" ht="17.2" customHeight="1" spans="1:15">
      <c r="A45" s="93"/>
      <c r="B45" s="17">
        <v>5</v>
      </c>
      <c r="C45" s="18" t="s">
        <v>57</v>
      </c>
      <c r="D45" s="78" t="s">
        <v>433</v>
      </c>
      <c r="E45" s="40">
        <v>57379.11</v>
      </c>
      <c r="F45" s="88">
        <v>1590</v>
      </c>
      <c r="G45" s="80">
        <v>22</v>
      </c>
      <c r="H45" s="81">
        <v>8</v>
      </c>
      <c r="I45" s="81">
        <v>14</v>
      </c>
      <c r="J45" s="88">
        <v>34980</v>
      </c>
      <c r="K45" s="100">
        <v>1.053</v>
      </c>
      <c r="L45" s="95">
        <f t="shared" si="9"/>
        <v>0.292764579569282</v>
      </c>
      <c r="M45" s="101">
        <f t="shared" si="8"/>
        <v>10240.9049933335</v>
      </c>
      <c r="N45" s="102"/>
      <c r="O45" s="103">
        <f t="shared" si="10"/>
        <v>0</v>
      </c>
    </row>
    <row r="46" ht="17.2" customHeight="1" spans="1:15">
      <c r="A46" s="94"/>
      <c r="B46" s="87"/>
      <c r="C46" s="82" t="s">
        <v>329</v>
      </c>
      <c r="D46" s="82"/>
      <c r="E46" s="83">
        <v>195990.615</v>
      </c>
      <c r="F46" s="84">
        <v>1571</v>
      </c>
      <c r="G46" s="85">
        <v>23</v>
      </c>
      <c r="H46" s="86" t="s">
        <v>29</v>
      </c>
      <c r="I46" s="86" t="s">
        <v>29</v>
      </c>
      <c r="J46" s="84">
        <f>M46</f>
        <v>36389.2568715854</v>
      </c>
      <c r="K46" s="104">
        <v>1.048</v>
      </c>
      <c r="L46" s="95">
        <f>SUM(L41:L45)</f>
        <v>1</v>
      </c>
      <c r="M46" s="105">
        <f>SUM(M41:M45)</f>
        <v>36389.2568715854</v>
      </c>
      <c r="N46" s="102">
        <f>E46/E$104</f>
        <v>0.0965368379380803</v>
      </c>
      <c r="O46" s="103">
        <f t="shared" si="10"/>
        <v>3512.90379329942</v>
      </c>
    </row>
    <row r="47" ht="17.2" customHeight="1" spans="1:15">
      <c r="A47" s="87" t="s">
        <v>434</v>
      </c>
      <c r="B47" s="17">
        <v>1</v>
      </c>
      <c r="C47" s="18" t="s">
        <v>20</v>
      </c>
      <c r="D47" s="78" t="s">
        <v>370</v>
      </c>
      <c r="E47" s="40">
        <v>16674.35</v>
      </c>
      <c r="F47" s="88">
        <v>1277</v>
      </c>
      <c r="G47" s="80">
        <v>24</v>
      </c>
      <c r="H47" s="81">
        <v>6</v>
      </c>
      <c r="I47" s="81">
        <v>18</v>
      </c>
      <c r="J47" s="88">
        <v>30648</v>
      </c>
      <c r="K47" s="100">
        <v>1.054</v>
      </c>
      <c r="L47" s="95">
        <f t="shared" ref="L47:L50" si="11">E47/E$51</f>
        <v>0.177457099736693</v>
      </c>
      <c r="M47" s="101">
        <f t="shared" si="8"/>
        <v>5438.70519273018</v>
      </c>
      <c r="N47" s="102"/>
      <c r="O47" s="103">
        <f t="shared" si="10"/>
        <v>0</v>
      </c>
    </row>
    <row r="48" ht="17.2" customHeight="1" spans="1:15">
      <c r="A48" s="87"/>
      <c r="B48" s="17">
        <v>2</v>
      </c>
      <c r="C48" s="18" t="s">
        <v>22</v>
      </c>
      <c r="D48" s="31" t="s">
        <v>64</v>
      </c>
      <c r="E48" s="40">
        <v>3865.95</v>
      </c>
      <c r="F48" s="88">
        <v>2317</v>
      </c>
      <c r="G48" s="80">
        <v>27</v>
      </c>
      <c r="H48" s="81">
        <v>8</v>
      </c>
      <c r="I48" s="81">
        <v>19</v>
      </c>
      <c r="J48" s="88">
        <v>62559</v>
      </c>
      <c r="K48" s="100">
        <v>1.025</v>
      </c>
      <c r="L48" s="95">
        <f t="shared" si="11"/>
        <v>0.0411434493534722</v>
      </c>
      <c r="M48" s="101">
        <f t="shared" si="8"/>
        <v>2573.89304810387</v>
      </c>
      <c r="N48" s="102"/>
      <c r="O48" s="103">
        <f t="shared" si="10"/>
        <v>0</v>
      </c>
    </row>
    <row r="49" ht="17.2" customHeight="1" spans="1:15">
      <c r="A49" s="87"/>
      <c r="B49" s="17">
        <v>3</v>
      </c>
      <c r="C49" s="18" t="s">
        <v>24</v>
      </c>
      <c r="D49" s="78" t="s">
        <v>435</v>
      </c>
      <c r="E49" s="40">
        <v>21165.27</v>
      </c>
      <c r="F49" s="88">
        <v>1488</v>
      </c>
      <c r="G49" s="80">
        <v>22</v>
      </c>
      <c r="H49" s="81">
        <v>6</v>
      </c>
      <c r="I49" s="81">
        <v>16</v>
      </c>
      <c r="J49" s="88">
        <v>32736</v>
      </c>
      <c r="K49" s="100">
        <v>1.049</v>
      </c>
      <c r="L49" s="95">
        <f t="shared" si="11"/>
        <v>0.225251804678686</v>
      </c>
      <c r="M49" s="101">
        <f t="shared" si="8"/>
        <v>7373.84307796146</v>
      </c>
      <c r="N49" s="102"/>
      <c r="O49" s="103">
        <f t="shared" si="10"/>
        <v>0</v>
      </c>
    </row>
    <row r="50" ht="17.2" customHeight="1" spans="1:15">
      <c r="A50" s="87"/>
      <c r="B50" s="17">
        <v>4</v>
      </c>
      <c r="C50" s="18" t="s">
        <v>26</v>
      </c>
      <c r="D50" s="78" t="s">
        <v>436</v>
      </c>
      <c r="E50" s="40">
        <v>52257.14</v>
      </c>
      <c r="F50" s="88">
        <v>1375</v>
      </c>
      <c r="G50" s="80">
        <v>24</v>
      </c>
      <c r="H50" s="81">
        <v>7</v>
      </c>
      <c r="I50" s="81">
        <v>17</v>
      </c>
      <c r="J50" s="88">
        <v>33000</v>
      </c>
      <c r="K50" s="100">
        <v>1.048</v>
      </c>
      <c r="L50" s="95">
        <f t="shared" si="11"/>
        <v>0.556147646231148</v>
      </c>
      <c r="M50" s="101">
        <f t="shared" si="8"/>
        <v>18352.8723256279</v>
      </c>
      <c r="N50" s="102"/>
      <c r="O50" s="103">
        <f t="shared" si="10"/>
        <v>0</v>
      </c>
    </row>
    <row r="51" ht="17.2" customHeight="1" spans="1:15">
      <c r="A51" s="87"/>
      <c r="B51" s="17"/>
      <c r="C51" s="82" t="s">
        <v>329</v>
      </c>
      <c r="D51" s="82"/>
      <c r="E51" s="83">
        <v>93962.71</v>
      </c>
      <c r="F51" s="84">
        <v>1422</v>
      </c>
      <c r="G51" s="85">
        <v>24</v>
      </c>
      <c r="H51" s="86" t="s">
        <v>29</v>
      </c>
      <c r="I51" s="86" t="s">
        <v>29</v>
      </c>
      <c r="J51" s="84">
        <f>M51</f>
        <v>33739.3136444234</v>
      </c>
      <c r="K51" s="104">
        <v>1.048</v>
      </c>
      <c r="L51" s="95">
        <f>SUM(L47:L50)</f>
        <v>1</v>
      </c>
      <c r="M51" s="105">
        <f>SUM(M47:M50)</f>
        <v>33739.3136444234</v>
      </c>
      <c r="N51" s="102">
        <f>E51/E$104</f>
        <v>0.0462821289044521</v>
      </c>
      <c r="O51" s="103">
        <f t="shared" si="10"/>
        <v>1561.52726323894</v>
      </c>
    </row>
    <row r="52" ht="17.2" customHeight="1" spans="1:15">
      <c r="A52" s="87" t="s">
        <v>437</v>
      </c>
      <c r="B52" s="17">
        <v>1</v>
      </c>
      <c r="C52" s="18" t="s">
        <v>20</v>
      </c>
      <c r="D52" s="29" t="s">
        <v>438</v>
      </c>
      <c r="E52" s="40">
        <v>67006.93</v>
      </c>
      <c r="F52" s="79">
        <v>1393</v>
      </c>
      <c r="G52" s="80">
        <v>23</v>
      </c>
      <c r="H52" s="81">
        <v>8</v>
      </c>
      <c r="I52" s="81">
        <v>15</v>
      </c>
      <c r="J52" s="79">
        <v>32039</v>
      </c>
      <c r="K52" s="100">
        <v>1.079</v>
      </c>
      <c r="L52" s="95">
        <f t="shared" ref="L52:L56" si="12">E52/E$57</f>
        <v>0.376510098866945</v>
      </c>
      <c r="M52" s="101">
        <f t="shared" si="8"/>
        <v>12063.0070575981</v>
      </c>
      <c r="N52" s="102"/>
      <c r="O52" s="103">
        <f t="shared" si="10"/>
        <v>0</v>
      </c>
    </row>
    <row r="53" ht="17.2" customHeight="1" spans="1:15">
      <c r="A53" s="87"/>
      <c r="B53" s="17">
        <v>2</v>
      </c>
      <c r="C53" s="18" t="s">
        <v>22</v>
      </c>
      <c r="D53" s="78" t="s">
        <v>439</v>
      </c>
      <c r="E53" s="40">
        <v>33429.78</v>
      </c>
      <c r="F53" s="79">
        <v>1616</v>
      </c>
      <c r="G53" s="80">
        <v>26</v>
      </c>
      <c r="H53" s="81">
        <v>8</v>
      </c>
      <c r="I53" s="81">
        <v>18</v>
      </c>
      <c r="J53" s="79">
        <v>42016</v>
      </c>
      <c r="K53" s="100">
        <v>1.048</v>
      </c>
      <c r="L53" s="95">
        <f t="shared" si="12"/>
        <v>0.187841015442735</v>
      </c>
      <c r="M53" s="101">
        <f t="shared" si="8"/>
        <v>7892.32810484194</v>
      </c>
      <c r="N53" s="102"/>
      <c r="O53" s="103">
        <f t="shared" si="10"/>
        <v>0</v>
      </c>
    </row>
    <row r="54" ht="17.2" customHeight="1" spans="1:15">
      <c r="A54" s="87"/>
      <c r="B54" s="17">
        <v>3</v>
      </c>
      <c r="C54" s="18" t="s">
        <v>24</v>
      </c>
      <c r="D54" s="78" t="s">
        <v>440</v>
      </c>
      <c r="E54" s="40">
        <v>5869.9</v>
      </c>
      <c r="F54" s="79">
        <v>1867</v>
      </c>
      <c r="G54" s="80">
        <v>28</v>
      </c>
      <c r="H54" s="81">
        <v>8</v>
      </c>
      <c r="I54" s="81">
        <v>20</v>
      </c>
      <c r="J54" s="79">
        <v>52276</v>
      </c>
      <c r="K54" s="100">
        <v>1.035</v>
      </c>
      <c r="L54" s="95">
        <f t="shared" si="12"/>
        <v>0.0329828068430994</v>
      </c>
      <c r="M54" s="101">
        <f t="shared" si="8"/>
        <v>1724.20921052986</v>
      </c>
      <c r="N54" s="102"/>
      <c r="O54" s="103">
        <f t="shared" si="10"/>
        <v>0</v>
      </c>
    </row>
    <row r="55" ht="17.2" customHeight="1" spans="1:15">
      <c r="A55" s="87"/>
      <c r="B55" s="17">
        <v>4</v>
      </c>
      <c r="C55" s="18" t="s">
        <v>26</v>
      </c>
      <c r="D55" s="78" t="s">
        <v>441</v>
      </c>
      <c r="E55" s="40">
        <v>30341.71</v>
      </c>
      <c r="F55" s="79">
        <v>1622</v>
      </c>
      <c r="G55" s="80">
        <v>24</v>
      </c>
      <c r="H55" s="81">
        <v>8</v>
      </c>
      <c r="I55" s="81">
        <v>16</v>
      </c>
      <c r="J55" s="79">
        <v>38928</v>
      </c>
      <c r="K55" s="100">
        <v>1.048</v>
      </c>
      <c r="L55" s="95">
        <f t="shared" si="12"/>
        <v>0.170489234947672</v>
      </c>
      <c r="M55" s="101">
        <f t="shared" si="8"/>
        <v>6636.80493804296</v>
      </c>
      <c r="N55" s="102"/>
      <c r="O55" s="103">
        <f t="shared" si="10"/>
        <v>0</v>
      </c>
    </row>
    <row r="56" ht="17.2" customHeight="1" spans="1:15">
      <c r="A56" s="87"/>
      <c r="B56" s="17">
        <v>5</v>
      </c>
      <c r="C56" s="18" t="s">
        <v>57</v>
      </c>
      <c r="D56" s="78" t="s">
        <v>433</v>
      </c>
      <c r="E56" s="40">
        <v>41320.16</v>
      </c>
      <c r="F56" s="79">
        <v>1613</v>
      </c>
      <c r="G56" s="80">
        <v>26</v>
      </c>
      <c r="H56" s="81">
        <v>8</v>
      </c>
      <c r="I56" s="81">
        <v>18</v>
      </c>
      <c r="J56" s="79">
        <v>41938</v>
      </c>
      <c r="K56" s="100">
        <v>1.051</v>
      </c>
      <c r="L56" s="95">
        <f t="shared" si="12"/>
        <v>0.232176843899549</v>
      </c>
      <c r="M56" s="101">
        <f t="shared" si="8"/>
        <v>9737.03247945928</v>
      </c>
      <c r="N56" s="102"/>
      <c r="O56" s="103">
        <f t="shared" si="10"/>
        <v>0</v>
      </c>
    </row>
    <row r="57" ht="17.2" customHeight="1" spans="1:15">
      <c r="A57" s="87"/>
      <c r="B57" s="87"/>
      <c r="C57" s="82" t="s">
        <v>329</v>
      </c>
      <c r="D57" s="82"/>
      <c r="E57" s="83">
        <v>177968.48</v>
      </c>
      <c r="F57" s="84">
        <v>1541</v>
      </c>
      <c r="G57" s="85">
        <v>25</v>
      </c>
      <c r="H57" s="86" t="s">
        <v>29</v>
      </c>
      <c r="I57" s="86" t="s">
        <v>29</v>
      </c>
      <c r="J57" s="84">
        <f>M57</f>
        <v>38053.3817904721</v>
      </c>
      <c r="K57" s="104">
        <v>1.048</v>
      </c>
      <c r="L57" s="95">
        <f>SUM(L52:L56)</f>
        <v>1</v>
      </c>
      <c r="M57" s="105">
        <f>SUM(M52:M56)</f>
        <v>38053.3817904721</v>
      </c>
      <c r="N57" s="102">
        <f>E57/E$104</f>
        <v>0.0876598826522714</v>
      </c>
      <c r="O57" s="103">
        <f t="shared" si="10"/>
        <v>3335.75498227487</v>
      </c>
    </row>
    <row r="58" ht="17.2" customHeight="1" spans="1:15">
      <c r="A58" s="87" t="s">
        <v>442</v>
      </c>
      <c r="B58" s="17">
        <v>1</v>
      </c>
      <c r="C58" s="18" t="s">
        <v>20</v>
      </c>
      <c r="D58" s="78" t="s">
        <v>357</v>
      </c>
      <c r="E58" s="40">
        <v>24092.969286</v>
      </c>
      <c r="F58" s="79">
        <v>1660</v>
      </c>
      <c r="G58" s="80">
        <v>24</v>
      </c>
      <c r="H58" s="81">
        <v>8</v>
      </c>
      <c r="I58" s="81">
        <v>16</v>
      </c>
      <c r="J58" s="79">
        <v>39840</v>
      </c>
      <c r="K58" s="100">
        <v>1.04</v>
      </c>
      <c r="L58" s="95">
        <f t="shared" ref="L58:L62" si="13">E58/E$63</f>
        <v>0.118986340698552</v>
      </c>
      <c r="M58" s="101">
        <f t="shared" si="8"/>
        <v>4740.4158134303</v>
      </c>
      <c r="N58" s="102"/>
      <c r="O58" s="103">
        <f t="shared" si="10"/>
        <v>0</v>
      </c>
    </row>
    <row r="59" ht="17.2" customHeight="1" spans="1:15">
      <c r="A59" s="87"/>
      <c r="B59" s="17">
        <v>2</v>
      </c>
      <c r="C59" s="18" t="s">
        <v>22</v>
      </c>
      <c r="D59" s="78" t="s">
        <v>443</v>
      </c>
      <c r="E59" s="95">
        <v>37665.760487</v>
      </c>
      <c r="F59" s="21">
        <v>1534</v>
      </c>
      <c r="G59" s="22">
        <v>24</v>
      </c>
      <c r="H59" s="23">
        <v>8</v>
      </c>
      <c r="I59" s="23">
        <v>16</v>
      </c>
      <c r="J59" s="21">
        <v>36816</v>
      </c>
      <c r="K59" s="54">
        <v>1.048</v>
      </c>
      <c r="L59" s="95">
        <f t="shared" si="13"/>
        <v>0.186017379459346</v>
      </c>
      <c r="M59" s="101">
        <f t="shared" si="8"/>
        <v>6848.41584217528</v>
      </c>
      <c r="N59" s="102"/>
      <c r="O59" s="103">
        <f t="shared" si="10"/>
        <v>0</v>
      </c>
    </row>
    <row r="60" ht="17.2" customHeight="1" spans="1:15">
      <c r="A60" s="87"/>
      <c r="B60" s="17">
        <v>3</v>
      </c>
      <c r="C60" s="18" t="s">
        <v>24</v>
      </c>
      <c r="D60" s="78" t="s">
        <v>333</v>
      </c>
      <c r="E60" s="95">
        <v>10286.050056</v>
      </c>
      <c r="F60" s="21">
        <v>2019</v>
      </c>
      <c r="G60" s="22">
        <v>28</v>
      </c>
      <c r="H60" s="23">
        <v>8</v>
      </c>
      <c r="I60" s="23">
        <v>20</v>
      </c>
      <c r="J60" s="21">
        <v>56532</v>
      </c>
      <c r="K60" s="54">
        <v>1.03</v>
      </c>
      <c r="L60" s="95">
        <f t="shared" si="13"/>
        <v>0.0507990294544873</v>
      </c>
      <c r="M60" s="101">
        <f t="shared" si="8"/>
        <v>2871.77073312108</v>
      </c>
      <c r="N60" s="102"/>
      <c r="O60" s="103">
        <f t="shared" si="10"/>
        <v>0</v>
      </c>
    </row>
    <row r="61" ht="17.2" customHeight="1" spans="1:15">
      <c r="A61" s="87"/>
      <c r="B61" s="17">
        <v>4</v>
      </c>
      <c r="C61" s="18" t="s">
        <v>26</v>
      </c>
      <c r="D61" s="78" t="s">
        <v>444</v>
      </c>
      <c r="E61" s="95">
        <v>98714.33531</v>
      </c>
      <c r="F61" s="21">
        <v>1199</v>
      </c>
      <c r="G61" s="22">
        <v>24</v>
      </c>
      <c r="H61" s="23">
        <v>8</v>
      </c>
      <c r="I61" s="23">
        <v>16</v>
      </c>
      <c r="J61" s="21">
        <v>28776</v>
      </c>
      <c r="K61" s="100">
        <v>1.119</v>
      </c>
      <c r="L61" s="95">
        <f t="shared" si="13"/>
        <v>0.487513904724559</v>
      </c>
      <c r="M61" s="101">
        <f t="shared" si="8"/>
        <v>14028.7001223539</v>
      </c>
      <c r="N61" s="102"/>
      <c r="O61" s="103">
        <f t="shared" si="10"/>
        <v>0</v>
      </c>
    </row>
    <row r="62" ht="17.2" customHeight="1" spans="1:15">
      <c r="A62" s="87"/>
      <c r="B62" s="17">
        <v>5</v>
      </c>
      <c r="C62" s="18" t="s">
        <v>57</v>
      </c>
      <c r="D62" s="29" t="s">
        <v>445</v>
      </c>
      <c r="E62" s="95">
        <v>31726.053701</v>
      </c>
      <c r="F62" s="21">
        <v>1764</v>
      </c>
      <c r="G62" s="22">
        <v>24</v>
      </c>
      <c r="H62" s="23">
        <v>8</v>
      </c>
      <c r="I62" s="23">
        <v>16</v>
      </c>
      <c r="J62" s="21">
        <v>42336</v>
      </c>
      <c r="K62" s="54">
        <v>1.055</v>
      </c>
      <c r="L62" s="95">
        <f t="shared" si="13"/>
        <v>0.156683345663056</v>
      </c>
      <c r="M62" s="101">
        <f t="shared" si="8"/>
        <v>6633.34612199114</v>
      </c>
      <c r="N62" s="102"/>
      <c r="O62" s="103">
        <f t="shared" si="10"/>
        <v>0</v>
      </c>
    </row>
    <row r="63" ht="17.2" customHeight="1" spans="1:15">
      <c r="A63" s="87"/>
      <c r="B63" s="87"/>
      <c r="C63" s="82" t="s">
        <v>329</v>
      </c>
      <c r="D63" s="82"/>
      <c r="E63" s="96">
        <v>202485.16884</v>
      </c>
      <c r="F63" s="26">
        <v>1446</v>
      </c>
      <c r="G63" s="27">
        <v>24</v>
      </c>
      <c r="H63" s="28" t="s">
        <v>29</v>
      </c>
      <c r="I63" s="28" t="s">
        <v>29</v>
      </c>
      <c r="J63" s="84">
        <f>M63</f>
        <v>35122.6486330717</v>
      </c>
      <c r="K63" s="57">
        <v>1.048</v>
      </c>
      <c r="L63" s="95">
        <f>SUM(L58:L62)</f>
        <v>1</v>
      </c>
      <c r="M63" s="105">
        <f>SUM(M58:M62)</f>
        <v>35122.6486330717</v>
      </c>
      <c r="N63" s="102">
        <f>E63/E$104</f>
        <v>0.0997357854567267</v>
      </c>
      <c r="O63" s="103">
        <f t="shared" si="10"/>
        <v>3502.98494874003</v>
      </c>
    </row>
    <row r="64" ht="17.2" customHeight="1" spans="1:15">
      <c r="A64" s="87" t="s">
        <v>446</v>
      </c>
      <c r="B64" s="17">
        <v>1</v>
      </c>
      <c r="C64" s="18" t="s">
        <v>20</v>
      </c>
      <c r="D64" s="78" t="s">
        <v>447</v>
      </c>
      <c r="E64" s="95">
        <v>52861.14</v>
      </c>
      <c r="F64" s="97">
        <v>1386</v>
      </c>
      <c r="G64" s="22">
        <v>24</v>
      </c>
      <c r="H64" s="23">
        <v>6</v>
      </c>
      <c r="I64" s="23">
        <v>18</v>
      </c>
      <c r="J64" s="97">
        <v>33264</v>
      </c>
      <c r="K64" s="54">
        <v>1.048</v>
      </c>
      <c r="L64" s="95">
        <f t="shared" ref="L64:L67" si="14">E64/E$68</f>
        <v>0.549384678525956</v>
      </c>
      <c r="M64" s="101">
        <f t="shared" si="8"/>
        <v>18274.7319464874</v>
      </c>
      <c r="N64" s="102"/>
      <c r="O64" s="103">
        <f t="shared" si="10"/>
        <v>0</v>
      </c>
    </row>
    <row r="65" ht="17.2" customHeight="1" spans="1:15">
      <c r="A65" s="87"/>
      <c r="B65" s="17">
        <v>2</v>
      </c>
      <c r="C65" s="18" t="s">
        <v>22</v>
      </c>
      <c r="D65" s="78" t="s">
        <v>448</v>
      </c>
      <c r="E65" s="95">
        <v>29141.36</v>
      </c>
      <c r="F65" s="97">
        <v>1316</v>
      </c>
      <c r="G65" s="22">
        <v>23</v>
      </c>
      <c r="H65" s="23">
        <v>6</v>
      </c>
      <c r="I65" s="23">
        <v>17</v>
      </c>
      <c r="J65" s="97">
        <v>30268</v>
      </c>
      <c r="K65" s="54">
        <v>1.05</v>
      </c>
      <c r="L65" s="95">
        <f t="shared" si="14"/>
        <v>0.302865520785385</v>
      </c>
      <c r="M65" s="101">
        <f t="shared" si="8"/>
        <v>9167.13358313203</v>
      </c>
      <c r="N65" s="102"/>
      <c r="O65" s="103">
        <f t="shared" si="10"/>
        <v>0</v>
      </c>
    </row>
    <row r="66" ht="17.2" customHeight="1" spans="1:15">
      <c r="A66" s="87"/>
      <c r="B66" s="17">
        <v>3</v>
      </c>
      <c r="C66" s="18" t="s">
        <v>24</v>
      </c>
      <c r="D66" s="78" t="s">
        <v>449</v>
      </c>
      <c r="E66" s="95">
        <v>12029.24</v>
      </c>
      <c r="F66" s="97">
        <v>1553</v>
      </c>
      <c r="G66" s="22">
        <v>24</v>
      </c>
      <c r="H66" s="23">
        <v>8</v>
      </c>
      <c r="I66" s="23">
        <v>16</v>
      </c>
      <c r="J66" s="97">
        <v>37272</v>
      </c>
      <c r="K66" s="54">
        <v>1.048</v>
      </c>
      <c r="L66" s="95">
        <f t="shared" si="14"/>
        <v>0.125019629737678</v>
      </c>
      <c r="M66" s="101">
        <f t="shared" si="8"/>
        <v>4659.73163958274</v>
      </c>
      <c r="N66" s="102"/>
      <c r="O66" s="103">
        <f t="shared" si="10"/>
        <v>0</v>
      </c>
    </row>
    <row r="67" ht="17.2" customHeight="1" spans="1:15">
      <c r="A67" s="87"/>
      <c r="B67" s="17">
        <v>4</v>
      </c>
      <c r="C67" s="18" t="s">
        <v>26</v>
      </c>
      <c r="D67" s="78" t="s">
        <v>450</v>
      </c>
      <c r="E67" s="95">
        <v>2187.07</v>
      </c>
      <c r="F67" s="97">
        <v>1888</v>
      </c>
      <c r="G67" s="22">
        <v>28</v>
      </c>
      <c r="H67" s="23">
        <v>8</v>
      </c>
      <c r="I67" s="23">
        <v>20</v>
      </c>
      <c r="J67" s="97">
        <v>52864</v>
      </c>
      <c r="K67" s="54">
        <v>1.022</v>
      </c>
      <c r="L67" s="95">
        <f t="shared" si="14"/>
        <v>0.0227301709509814</v>
      </c>
      <c r="M67" s="101">
        <f t="shared" si="8"/>
        <v>1201.60775715268</v>
      </c>
      <c r="N67" s="102"/>
      <c r="O67" s="103">
        <f t="shared" si="10"/>
        <v>0</v>
      </c>
    </row>
    <row r="68" ht="17.2" customHeight="1" spans="1:15">
      <c r="A68" s="87"/>
      <c r="B68" s="17"/>
      <c r="C68" s="82" t="s">
        <v>329</v>
      </c>
      <c r="D68" s="82"/>
      <c r="E68" s="96">
        <v>96218.81</v>
      </c>
      <c r="F68" s="106">
        <v>1397</v>
      </c>
      <c r="G68" s="27">
        <v>24</v>
      </c>
      <c r="H68" s="28" t="s">
        <v>29</v>
      </c>
      <c r="I68" s="28" t="s">
        <v>29</v>
      </c>
      <c r="J68" s="84">
        <f>M68</f>
        <v>33303.2049263548</v>
      </c>
      <c r="K68" s="57">
        <v>1.048</v>
      </c>
      <c r="L68" s="95">
        <f>SUM(L64:L67)</f>
        <v>1</v>
      </c>
      <c r="M68" s="105">
        <f>SUM(M64:M67)</f>
        <v>33303.2049263548</v>
      </c>
      <c r="N68" s="102">
        <f>E68/E$104</f>
        <v>0.0473933900741367</v>
      </c>
      <c r="O68" s="103">
        <f t="shared" si="10"/>
        <v>1578.35178179365</v>
      </c>
    </row>
    <row r="69" ht="17.2" customHeight="1" spans="1:15">
      <c r="A69" s="107" t="s">
        <v>451</v>
      </c>
      <c r="B69" s="17">
        <v>1</v>
      </c>
      <c r="C69" s="18" t="s">
        <v>20</v>
      </c>
      <c r="D69" s="78" t="s">
        <v>448</v>
      </c>
      <c r="E69" s="95">
        <v>43207.72</v>
      </c>
      <c r="F69" s="97">
        <v>1243</v>
      </c>
      <c r="G69" s="22">
        <v>24</v>
      </c>
      <c r="H69" s="23">
        <v>8</v>
      </c>
      <c r="I69" s="23">
        <v>16</v>
      </c>
      <c r="J69" s="97">
        <v>29832</v>
      </c>
      <c r="K69" s="54">
        <v>1.051</v>
      </c>
      <c r="L69" s="95">
        <f t="shared" ref="L69:L73" si="15">E69/E$74</f>
        <v>0.305738500041784</v>
      </c>
      <c r="M69" s="101">
        <f t="shared" si="8"/>
        <v>9120.7909332465</v>
      </c>
      <c r="N69" s="102"/>
      <c r="O69" s="103">
        <f t="shared" si="10"/>
        <v>0</v>
      </c>
    </row>
    <row r="70" ht="17.2" customHeight="1" spans="1:15">
      <c r="A70" s="107"/>
      <c r="B70" s="17">
        <v>2</v>
      </c>
      <c r="C70" s="18" t="s">
        <v>22</v>
      </c>
      <c r="D70" s="29" t="s">
        <v>452</v>
      </c>
      <c r="E70" s="95">
        <v>34936.77</v>
      </c>
      <c r="F70" s="97">
        <v>1530</v>
      </c>
      <c r="G70" s="22">
        <v>24</v>
      </c>
      <c r="H70" s="23">
        <v>8</v>
      </c>
      <c r="I70" s="23">
        <v>16</v>
      </c>
      <c r="J70" s="97">
        <v>36720</v>
      </c>
      <c r="K70" s="54">
        <v>1.048</v>
      </c>
      <c r="L70" s="95">
        <f t="shared" si="15"/>
        <v>0.24721312895253</v>
      </c>
      <c r="M70" s="101">
        <f t="shared" ref="M70:M102" si="16">J70*L70</f>
        <v>9077.66609513689</v>
      </c>
      <c r="N70" s="102"/>
      <c r="O70" s="103">
        <f t="shared" si="10"/>
        <v>0</v>
      </c>
    </row>
    <row r="71" ht="17.2" customHeight="1" spans="1:15">
      <c r="A71" s="107"/>
      <c r="B71" s="17">
        <v>3</v>
      </c>
      <c r="C71" s="18" t="s">
        <v>24</v>
      </c>
      <c r="D71" s="29" t="s">
        <v>91</v>
      </c>
      <c r="E71" s="95">
        <v>5123.96</v>
      </c>
      <c r="F71" s="97">
        <v>1919</v>
      </c>
      <c r="G71" s="22">
        <v>28</v>
      </c>
      <c r="H71" s="23">
        <v>8</v>
      </c>
      <c r="I71" s="23">
        <v>20</v>
      </c>
      <c r="J71" s="97">
        <v>53732</v>
      </c>
      <c r="K71" s="54">
        <v>1.018</v>
      </c>
      <c r="L71" s="95">
        <f t="shared" si="15"/>
        <v>0.0362572208085522</v>
      </c>
      <c r="M71" s="101">
        <f t="shared" si="16"/>
        <v>1948.17298848513</v>
      </c>
      <c r="N71" s="102"/>
      <c r="O71" s="103">
        <f t="shared" si="10"/>
        <v>0</v>
      </c>
    </row>
    <row r="72" ht="17.2" customHeight="1" spans="1:15">
      <c r="A72" s="107"/>
      <c r="B72" s="17">
        <v>4</v>
      </c>
      <c r="C72" s="18" t="s">
        <v>26</v>
      </c>
      <c r="D72" s="29" t="s">
        <v>453</v>
      </c>
      <c r="E72" s="95">
        <v>46291.27</v>
      </c>
      <c r="F72" s="97">
        <v>1235</v>
      </c>
      <c r="G72" s="22">
        <v>24</v>
      </c>
      <c r="H72" s="23">
        <v>8</v>
      </c>
      <c r="I72" s="23">
        <v>16</v>
      </c>
      <c r="J72" s="97">
        <v>29640</v>
      </c>
      <c r="K72" s="54">
        <v>1.048</v>
      </c>
      <c r="L72" s="95">
        <f t="shared" si="15"/>
        <v>0.327557747893877</v>
      </c>
      <c r="M72" s="101">
        <f t="shared" si="16"/>
        <v>9708.81164757451</v>
      </c>
      <c r="N72" s="102"/>
      <c r="O72" s="103">
        <f t="shared" si="10"/>
        <v>0</v>
      </c>
    </row>
    <row r="73" ht="17.2" customHeight="1" spans="1:15">
      <c r="A73" s="107"/>
      <c r="B73" s="17">
        <v>5</v>
      </c>
      <c r="C73" s="18" t="s">
        <v>57</v>
      </c>
      <c r="D73" s="78" t="s">
        <v>454</v>
      </c>
      <c r="E73" s="95">
        <v>11762.75</v>
      </c>
      <c r="F73" s="97">
        <v>1259</v>
      </c>
      <c r="G73" s="22">
        <v>24</v>
      </c>
      <c r="H73" s="23">
        <v>8</v>
      </c>
      <c r="I73" s="23">
        <v>16</v>
      </c>
      <c r="J73" s="97">
        <v>30216</v>
      </c>
      <c r="K73" s="54">
        <v>1.051</v>
      </c>
      <c r="L73" s="95">
        <f t="shared" si="15"/>
        <v>0.0832334023032572</v>
      </c>
      <c r="M73" s="101">
        <f t="shared" si="16"/>
        <v>2514.98048399522</v>
      </c>
      <c r="N73" s="102"/>
      <c r="O73" s="103">
        <f t="shared" si="10"/>
        <v>0</v>
      </c>
    </row>
    <row r="74" ht="17.2" customHeight="1" spans="1:15">
      <c r="A74" s="107"/>
      <c r="B74" s="107"/>
      <c r="C74" s="82" t="s">
        <v>329</v>
      </c>
      <c r="D74" s="82"/>
      <c r="E74" s="96">
        <v>141322.47</v>
      </c>
      <c r="F74" s="106">
        <v>1337</v>
      </c>
      <c r="G74" s="27">
        <v>24</v>
      </c>
      <c r="H74" s="28" t="s">
        <v>29</v>
      </c>
      <c r="I74" s="28" t="s">
        <v>29</v>
      </c>
      <c r="J74" s="84">
        <f>M74</f>
        <v>32370.4221484382</v>
      </c>
      <c r="K74" s="57">
        <v>1.048</v>
      </c>
      <c r="L74" s="95">
        <f>SUM(L69:L73)</f>
        <v>1</v>
      </c>
      <c r="M74" s="105">
        <f>SUM(M69:M73)</f>
        <v>32370.4221484382</v>
      </c>
      <c r="N74" s="102">
        <f>E74/E$104</f>
        <v>0.0696095799454439</v>
      </c>
      <c r="O74" s="103">
        <f t="shared" si="10"/>
        <v>2253.29148840948</v>
      </c>
    </row>
    <row r="75" ht="19.6" customHeight="1" spans="1:15">
      <c r="A75" s="87" t="s">
        <v>455</v>
      </c>
      <c r="B75" s="17">
        <v>1</v>
      </c>
      <c r="C75" s="18" t="s">
        <v>20</v>
      </c>
      <c r="D75" s="78" t="s">
        <v>456</v>
      </c>
      <c r="E75" s="95">
        <v>36257.07</v>
      </c>
      <c r="F75" s="21">
        <v>1331</v>
      </c>
      <c r="G75" s="22">
        <v>23</v>
      </c>
      <c r="H75" s="23">
        <v>8</v>
      </c>
      <c r="I75" s="23">
        <v>15</v>
      </c>
      <c r="J75" s="21">
        <v>30613</v>
      </c>
      <c r="K75" s="54">
        <v>1.051</v>
      </c>
      <c r="L75" s="95">
        <f t="shared" ref="L75:L78" si="17">E75/E$79</f>
        <v>0.29856361672928</v>
      </c>
      <c r="M75" s="101">
        <f t="shared" si="16"/>
        <v>9139.92799893345</v>
      </c>
      <c r="N75" s="102"/>
      <c r="O75" s="103">
        <f t="shared" si="10"/>
        <v>0</v>
      </c>
    </row>
    <row r="76" ht="19.6" customHeight="1" spans="1:15">
      <c r="A76" s="87"/>
      <c r="B76" s="17">
        <v>2</v>
      </c>
      <c r="C76" s="18" t="s">
        <v>22</v>
      </c>
      <c r="D76" s="78" t="s">
        <v>450</v>
      </c>
      <c r="E76" s="95">
        <v>11159.1</v>
      </c>
      <c r="F76" s="21">
        <v>1793</v>
      </c>
      <c r="G76" s="22">
        <v>28</v>
      </c>
      <c r="H76" s="23">
        <v>8</v>
      </c>
      <c r="I76" s="23">
        <v>20</v>
      </c>
      <c r="J76" s="21">
        <v>50204</v>
      </c>
      <c r="K76" s="54">
        <v>1.03</v>
      </c>
      <c r="L76" s="95">
        <f t="shared" si="17"/>
        <v>0.0918910782212603</v>
      </c>
      <c r="M76" s="101">
        <f t="shared" si="16"/>
        <v>4613.29969102015</v>
      </c>
      <c r="N76" s="102"/>
      <c r="O76" s="103">
        <f t="shared" ref="O76:O103" si="18">M76*N76</f>
        <v>0</v>
      </c>
    </row>
    <row r="77" ht="19.6" customHeight="1" spans="1:15">
      <c r="A77" s="87" t="s">
        <v>455</v>
      </c>
      <c r="B77" s="17">
        <v>3</v>
      </c>
      <c r="C77" s="18" t="s">
        <v>24</v>
      </c>
      <c r="D77" s="78" t="s">
        <v>457</v>
      </c>
      <c r="E77" s="95">
        <v>33685.2085</v>
      </c>
      <c r="F77" s="21">
        <v>1405</v>
      </c>
      <c r="G77" s="22">
        <v>23</v>
      </c>
      <c r="H77" s="23">
        <v>8</v>
      </c>
      <c r="I77" s="23">
        <v>15</v>
      </c>
      <c r="J77" s="21">
        <v>32315</v>
      </c>
      <c r="K77" s="54">
        <v>1.051</v>
      </c>
      <c r="L77" s="95">
        <f t="shared" si="17"/>
        <v>0.277385284581459</v>
      </c>
      <c r="M77" s="101">
        <f t="shared" si="16"/>
        <v>8963.70547124986</v>
      </c>
      <c r="N77" s="102"/>
      <c r="O77" s="103">
        <f t="shared" si="18"/>
        <v>0</v>
      </c>
    </row>
    <row r="78" ht="19.6" customHeight="1" spans="1:15">
      <c r="A78" s="87"/>
      <c r="B78" s="17">
        <v>4</v>
      </c>
      <c r="C78" s="18" t="s">
        <v>26</v>
      </c>
      <c r="D78" s="78" t="s">
        <v>458</v>
      </c>
      <c r="E78" s="95">
        <v>40336.9615</v>
      </c>
      <c r="F78" s="21">
        <v>1507</v>
      </c>
      <c r="G78" s="22">
        <v>28</v>
      </c>
      <c r="H78" s="23">
        <v>8</v>
      </c>
      <c r="I78" s="23">
        <v>20</v>
      </c>
      <c r="J78" s="21">
        <v>42196</v>
      </c>
      <c r="K78" s="54">
        <v>1.048</v>
      </c>
      <c r="L78" s="95">
        <f t="shared" si="17"/>
        <v>0.332160020468</v>
      </c>
      <c r="M78" s="101">
        <f t="shared" si="16"/>
        <v>14015.8242236677</v>
      </c>
      <c r="N78" s="102"/>
      <c r="O78" s="103">
        <f t="shared" si="18"/>
        <v>0</v>
      </c>
    </row>
    <row r="79" ht="19.6" customHeight="1" spans="1:15">
      <c r="A79" s="87"/>
      <c r="B79" s="17"/>
      <c r="C79" s="82" t="s">
        <v>329</v>
      </c>
      <c r="D79" s="82"/>
      <c r="E79" s="96">
        <v>121438.34</v>
      </c>
      <c r="F79" s="26">
        <v>1450</v>
      </c>
      <c r="G79" s="27">
        <v>25</v>
      </c>
      <c r="H79" s="28" t="s">
        <v>29</v>
      </c>
      <c r="I79" s="28" t="s">
        <v>29</v>
      </c>
      <c r="J79" s="84">
        <f>M79</f>
        <v>36732.7573848712</v>
      </c>
      <c r="K79" s="57">
        <v>1.048</v>
      </c>
      <c r="L79" s="95">
        <f>SUM(L75:L78)</f>
        <v>1</v>
      </c>
      <c r="M79" s="105">
        <f>SUM(M75:M78)</f>
        <v>36732.7573848712</v>
      </c>
      <c r="N79" s="102">
        <f>E79/E$104</f>
        <v>0.0598154832467335</v>
      </c>
      <c r="O79" s="103">
        <f t="shared" si="18"/>
        <v>2197.18763396109</v>
      </c>
    </row>
    <row r="80" ht="19.6" customHeight="1" spans="1:15">
      <c r="A80" s="87" t="s">
        <v>459</v>
      </c>
      <c r="B80" s="17">
        <v>1</v>
      </c>
      <c r="C80" s="18" t="s">
        <v>20</v>
      </c>
      <c r="D80" s="29" t="s">
        <v>460</v>
      </c>
      <c r="E80" s="95">
        <v>29219.34</v>
      </c>
      <c r="F80" s="97">
        <v>1254</v>
      </c>
      <c r="G80" s="22">
        <v>22</v>
      </c>
      <c r="H80" s="23">
        <v>8</v>
      </c>
      <c r="I80" s="23">
        <v>14</v>
      </c>
      <c r="J80" s="97">
        <v>27588</v>
      </c>
      <c r="K80" s="54">
        <v>1.058</v>
      </c>
      <c r="L80" s="95">
        <f t="shared" ref="L80:L85" si="19">E80/E$86</f>
        <v>0.193141995491401</v>
      </c>
      <c r="M80" s="101">
        <f t="shared" si="16"/>
        <v>5328.40137161677</v>
      </c>
      <c r="N80" s="102"/>
      <c r="O80" s="103">
        <f t="shared" si="18"/>
        <v>0</v>
      </c>
    </row>
    <row r="81" ht="19.6" customHeight="1" spans="1:15">
      <c r="A81" s="87"/>
      <c r="B81" s="17">
        <v>2</v>
      </c>
      <c r="C81" s="18" t="s">
        <v>22</v>
      </c>
      <c r="D81" s="78" t="s">
        <v>461</v>
      </c>
      <c r="E81" s="95">
        <v>8405.38</v>
      </c>
      <c r="F81" s="97">
        <v>1830</v>
      </c>
      <c r="G81" s="22">
        <v>22</v>
      </c>
      <c r="H81" s="23">
        <v>8</v>
      </c>
      <c r="I81" s="23">
        <v>14</v>
      </c>
      <c r="J81" s="97">
        <v>40260</v>
      </c>
      <c r="K81" s="54">
        <v>1.034</v>
      </c>
      <c r="L81" s="95">
        <f t="shared" si="19"/>
        <v>0.0555601826072564</v>
      </c>
      <c r="M81" s="101">
        <f t="shared" si="16"/>
        <v>2236.85295176814</v>
      </c>
      <c r="N81" s="102"/>
      <c r="O81" s="103">
        <f t="shared" si="18"/>
        <v>0</v>
      </c>
    </row>
    <row r="82" ht="19.6" customHeight="1" spans="1:15">
      <c r="A82" s="87"/>
      <c r="B82" s="17">
        <v>3</v>
      </c>
      <c r="C82" s="18" t="s">
        <v>24</v>
      </c>
      <c r="D82" s="29" t="s">
        <v>462</v>
      </c>
      <c r="E82" s="95">
        <v>20370.45</v>
      </c>
      <c r="F82" s="97">
        <v>1267</v>
      </c>
      <c r="G82" s="22">
        <v>22</v>
      </c>
      <c r="H82" s="23">
        <v>8</v>
      </c>
      <c r="I82" s="23">
        <v>14</v>
      </c>
      <c r="J82" s="97">
        <v>27874</v>
      </c>
      <c r="K82" s="54">
        <v>1.054</v>
      </c>
      <c r="L82" s="95">
        <f t="shared" si="19"/>
        <v>0.13465017902724</v>
      </c>
      <c r="M82" s="101">
        <f t="shared" si="16"/>
        <v>3753.2390902053</v>
      </c>
      <c r="N82" s="102"/>
      <c r="O82" s="103">
        <f t="shared" si="18"/>
        <v>0</v>
      </c>
    </row>
    <row r="83" ht="19.6" customHeight="1" spans="1:15">
      <c r="A83" s="87"/>
      <c r="B83" s="17">
        <v>4</v>
      </c>
      <c r="C83" s="18" t="s">
        <v>26</v>
      </c>
      <c r="D83" s="78" t="s">
        <v>463</v>
      </c>
      <c r="E83" s="95">
        <v>5856.22</v>
      </c>
      <c r="F83" s="97">
        <v>2115</v>
      </c>
      <c r="G83" s="22">
        <v>28</v>
      </c>
      <c r="H83" s="23">
        <v>8</v>
      </c>
      <c r="I83" s="23">
        <v>20</v>
      </c>
      <c r="J83" s="97">
        <v>59220</v>
      </c>
      <c r="K83" s="54">
        <v>1.015</v>
      </c>
      <c r="L83" s="95">
        <f t="shared" si="19"/>
        <v>0.0387100467305782</v>
      </c>
      <c r="M83" s="101">
        <f t="shared" si="16"/>
        <v>2292.40896738484</v>
      </c>
      <c r="N83" s="102"/>
      <c r="O83" s="103">
        <f t="shared" si="18"/>
        <v>0</v>
      </c>
    </row>
    <row r="84" ht="19.6" customHeight="1" spans="1:15">
      <c r="A84" s="87"/>
      <c r="B84" s="17">
        <v>5</v>
      </c>
      <c r="C84" s="18" t="s">
        <v>57</v>
      </c>
      <c r="D84" s="78" t="s">
        <v>464</v>
      </c>
      <c r="E84" s="95">
        <v>44354.75</v>
      </c>
      <c r="F84" s="97">
        <v>1504</v>
      </c>
      <c r="G84" s="22">
        <v>24</v>
      </c>
      <c r="H84" s="23">
        <v>8</v>
      </c>
      <c r="I84" s="23">
        <v>16</v>
      </c>
      <c r="J84" s="97">
        <v>36096</v>
      </c>
      <c r="K84" s="54">
        <v>1.046</v>
      </c>
      <c r="L84" s="95">
        <f t="shared" si="19"/>
        <v>0.293188173467375</v>
      </c>
      <c r="M84" s="101">
        <f t="shared" si="16"/>
        <v>10582.9203094784</v>
      </c>
      <c r="N84" s="102"/>
      <c r="O84" s="103">
        <f t="shared" si="18"/>
        <v>0</v>
      </c>
    </row>
    <row r="85" ht="19.6" customHeight="1" spans="1:15">
      <c r="A85" s="87"/>
      <c r="B85" s="17">
        <v>6</v>
      </c>
      <c r="C85" s="18" t="s">
        <v>94</v>
      </c>
      <c r="D85" s="29" t="s">
        <v>465</v>
      </c>
      <c r="E85" s="95">
        <v>43078.1</v>
      </c>
      <c r="F85" s="97">
        <v>1440</v>
      </c>
      <c r="G85" s="22">
        <v>23</v>
      </c>
      <c r="H85" s="23">
        <v>8</v>
      </c>
      <c r="I85" s="23">
        <v>15</v>
      </c>
      <c r="J85" s="97">
        <v>33120</v>
      </c>
      <c r="K85" s="54">
        <v>1.048</v>
      </c>
      <c r="L85" s="95">
        <f t="shared" si="19"/>
        <v>0.284749422676149</v>
      </c>
      <c r="M85" s="101">
        <f t="shared" si="16"/>
        <v>9430.90087903406</v>
      </c>
      <c r="N85" s="102"/>
      <c r="O85" s="103">
        <f t="shared" si="18"/>
        <v>0</v>
      </c>
    </row>
    <row r="86" ht="19.6" customHeight="1" spans="1:15">
      <c r="A86" s="87"/>
      <c r="B86" s="87"/>
      <c r="C86" s="82" t="s">
        <v>329</v>
      </c>
      <c r="D86" s="82"/>
      <c r="E86" s="96">
        <v>151284.24</v>
      </c>
      <c r="F86" s="106">
        <v>1447</v>
      </c>
      <c r="G86" s="27">
        <v>23</v>
      </c>
      <c r="H86" s="28" t="s">
        <v>29</v>
      </c>
      <c r="I86" s="28" t="s">
        <v>29</v>
      </c>
      <c r="J86" s="84">
        <f>M86</f>
        <v>33624.7235694875</v>
      </c>
      <c r="K86" s="57">
        <v>1.048</v>
      </c>
      <c r="L86" s="95">
        <f>SUM(L80:L85)</f>
        <v>1</v>
      </c>
      <c r="M86" s="105">
        <f>SUM(M80:M85)</f>
        <v>33624.7235694875</v>
      </c>
      <c r="N86" s="102">
        <f>E86/E$104</f>
        <v>0.0745163341594987</v>
      </c>
      <c r="O86" s="103">
        <f t="shared" si="18"/>
        <v>2505.5911375247</v>
      </c>
    </row>
    <row r="87" ht="19.6" customHeight="1" spans="1:15">
      <c r="A87" s="87" t="s">
        <v>466</v>
      </c>
      <c r="B87" s="17">
        <v>1</v>
      </c>
      <c r="C87" s="18" t="s">
        <v>20</v>
      </c>
      <c r="D87" s="78" t="s">
        <v>333</v>
      </c>
      <c r="E87" s="95">
        <v>3850.12</v>
      </c>
      <c r="F87" s="97">
        <v>1645</v>
      </c>
      <c r="G87" s="22">
        <v>28</v>
      </c>
      <c r="H87" s="23">
        <v>7</v>
      </c>
      <c r="I87" s="23">
        <v>21</v>
      </c>
      <c r="J87" s="97">
        <v>46060</v>
      </c>
      <c r="K87" s="54">
        <v>1.02</v>
      </c>
      <c r="L87" s="95">
        <f t="shared" ref="L87:L92" si="20">E87/E$93</f>
        <v>0.044024847993227</v>
      </c>
      <c r="M87" s="101">
        <f t="shared" si="16"/>
        <v>2027.78449856804</v>
      </c>
      <c r="N87" s="102"/>
      <c r="O87" s="103">
        <f t="shared" si="18"/>
        <v>0</v>
      </c>
    </row>
    <row r="88" ht="19.6" customHeight="1" spans="1:15">
      <c r="A88" s="87"/>
      <c r="B88" s="17">
        <v>2</v>
      </c>
      <c r="C88" s="18" t="s">
        <v>22</v>
      </c>
      <c r="D88" s="78" t="s">
        <v>467</v>
      </c>
      <c r="E88" s="95">
        <v>20199.09</v>
      </c>
      <c r="F88" s="97">
        <v>1215</v>
      </c>
      <c r="G88" s="22">
        <v>28</v>
      </c>
      <c r="H88" s="23">
        <v>7</v>
      </c>
      <c r="I88" s="23">
        <v>21</v>
      </c>
      <c r="J88" s="97">
        <v>34020</v>
      </c>
      <c r="K88" s="54">
        <v>1.048</v>
      </c>
      <c r="L88" s="95">
        <f t="shared" si="20"/>
        <v>0.230969909211015</v>
      </c>
      <c r="M88" s="101">
        <f t="shared" si="16"/>
        <v>7857.59631135872</v>
      </c>
      <c r="N88" s="102"/>
      <c r="O88" s="103">
        <f t="shared" si="18"/>
        <v>0</v>
      </c>
    </row>
    <row r="89" ht="19.6" customHeight="1" spans="1:15">
      <c r="A89" s="87"/>
      <c r="B89" s="17">
        <v>3</v>
      </c>
      <c r="C89" s="18" t="s">
        <v>24</v>
      </c>
      <c r="D89" s="78" t="s">
        <v>468</v>
      </c>
      <c r="E89" s="95">
        <v>25880.63</v>
      </c>
      <c r="F89" s="97">
        <v>1124</v>
      </c>
      <c r="G89" s="22">
        <v>24</v>
      </c>
      <c r="H89" s="23">
        <v>6</v>
      </c>
      <c r="I89" s="23">
        <v>18</v>
      </c>
      <c r="J89" s="97">
        <v>26976</v>
      </c>
      <c r="K89" s="54">
        <v>1.05</v>
      </c>
      <c r="L89" s="95">
        <f t="shared" si="20"/>
        <v>0.295936438791246</v>
      </c>
      <c r="M89" s="101">
        <f t="shared" si="16"/>
        <v>7983.18137283265</v>
      </c>
      <c r="N89" s="102"/>
      <c r="O89" s="103">
        <f t="shared" si="18"/>
        <v>0</v>
      </c>
    </row>
    <row r="90" ht="19.6" customHeight="1" spans="1:15">
      <c r="A90" s="87"/>
      <c r="B90" s="17">
        <v>4</v>
      </c>
      <c r="C90" s="18" t="s">
        <v>26</v>
      </c>
      <c r="D90" s="78" t="s">
        <v>469</v>
      </c>
      <c r="E90" s="95">
        <v>8764.3</v>
      </c>
      <c r="F90" s="97">
        <v>1017</v>
      </c>
      <c r="G90" s="22">
        <v>24</v>
      </c>
      <c r="H90" s="23">
        <v>7</v>
      </c>
      <c r="I90" s="23">
        <v>17</v>
      </c>
      <c r="J90" s="97">
        <v>24408</v>
      </c>
      <c r="K90" s="54">
        <v>1.05</v>
      </c>
      <c r="L90" s="95">
        <f t="shared" si="20"/>
        <v>0.100216869933155</v>
      </c>
      <c r="M90" s="101">
        <f t="shared" si="16"/>
        <v>2446.09336132845</v>
      </c>
      <c r="N90" s="102"/>
      <c r="O90" s="103">
        <f t="shared" si="18"/>
        <v>0</v>
      </c>
    </row>
    <row r="91" ht="19.6" customHeight="1" spans="1:15">
      <c r="A91" s="87"/>
      <c r="B91" s="17">
        <v>5</v>
      </c>
      <c r="C91" s="18" t="s">
        <v>57</v>
      </c>
      <c r="D91" s="78" t="s">
        <v>361</v>
      </c>
      <c r="E91" s="95">
        <v>8028.55</v>
      </c>
      <c r="F91" s="97">
        <v>1189</v>
      </c>
      <c r="G91" s="22">
        <v>26</v>
      </c>
      <c r="H91" s="23">
        <v>7</v>
      </c>
      <c r="I91" s="23">
        <v>19</v>
      </c>
      <c r="J91" s="97">
        <v>30914</v>
      </c>
      <c r="K91" s="54">
        <v>1.048</v>
      </c>
      <c r="L91" s="95">
        <f t="shared" si="20"/>
        <v>0.0918038121814444</v>
      </c>
      <c r="M91" s="101">
        <f t="shared" si="16"/>
        <v>2838.02304977717</v>
      </c>
      <c r="N91" s="102"/>
      <c r="O91" s="103">
        <f t="shared" si="18"/>
        <v>0</v>
      </c>
    </row>
    <row r="92" ht="19.6" customHeight="1" spans="1:15">
      <c r="A92" s="87"/>
      <c r="B92" s="17">
        <v>6</v>
      </c>
      <c r="C92" s="18" t="s">
        <v>94</v>
      </c>
      <c r="D92" s="78" t="s">
        <v>470</v>
      </c>
      <c r="E92" s="95">
        <v>20730.65</v>
      </c>
      <c r="F92" s="97">
        <v>1107</v>
      </c>
      <c r="G92" s="22">
        <v>24</v>
      </c>
      <c r="H92" s="23">
        <v>7</v>
      </c>
      <c r="I92" s="23">
        <v>17</v>
      </c>
      <c r="J92" s="97">
        <v>26568</v>
      </c>
      <c r="K92" s="54">
        <v>1.05</v>
      </c>
      <c r="L92" s="95">
        <f t="shared" si="20"/>
        <v>0.237048121889913</v>
      </c>
      <c r="M92" s="101">
        <f t="shared" si="16"/>
        <v>6297.89450237121</v>
      </c>
      <c r="N92" s="102"/>
      <c r="O92" s="103">
        <f t="shared" si="18"/>
        <v>0</v>
      </c>
    </row>
    <row r="93" ht="19.6" customHeight="1" spans="1:15">
      <c r="A93" s="87"/>
      <c r="B93" s="87"/>
      <c r="C93" s="82" t="s">
        <v>329</v>
      </c>
      <c r="D93" s="82"/>
      <c r="E93" s="96">
        <v>87453.34</v>
      </c>
      <c r="F93" s="106">
        <v>1159</v>
      </c>
      <c r="G93" s="27">
        <v>25</v>
      </c>
      <c r="H93" s="28" t="s">
        <v>29</v>
      </c>
      <c r="I93" s="28" t="s">
        <v>29</v>
      </c>
      <c r="J93" s="84">
        <f>M93</f>
        <v>29450.5730962362</v>
      </c>
      <c r="K93" s="57">
        <v>1.048</v>
      </c>
      <c r="L93" s="95">
        <f>SUM(L87:L92)</f>
        <v>1</v>
      </c>
      <c r="M93" s="105">
        <f>SUM(M87:M92)</f>
        <v>29450.5730962362</v>
      </c>
      <c r="N93" s="102">
        <f>E93/E$104</f>
        <v>0.0430758835606687</v>
      </c>
      <c r="O93" s="103">
        <f t="shared" si="18"/>
        <v>1268.60945748843</v>
      </c>
    </row>
    <row r="94" ht="19.6" customHeight="1" spans="1:15">
      <c r="A94" s="77" t="s">
        <v>471</v>
      </c>
      <c r="B94" s="17">
        <v>1</v>
      </c>
      <c r="C94" s="18" t="s">
        <v>20</v>
      </c>
      <c r="D94" s="78" t="s">
        <v>472</v>
      </c>
      <c r="E94" s="95">
        <v>7829.55</v>
      </c>
      <c r="F94" s="97">
        <v>1975</v>
      </c>
      <c r="G94" s="22">
        <v>22</v>
      </c>
      <c r="H94" s="23">
        <v>6</v>
      </c>
      <c r="I94" s="23">
        <v>16</v>
      </c>
      <c r="J94" s="97">
        <v>43450</v>
      </c>
      <c r="K94" s="54">
        <v>1.046</v>
      </c>
      <c r="L94" s="95">
        <f t="shared" ref="L94:L97" si="21">E94/E$98</f>
        <v>0.355780608433439</v>
      </c>
      <c r="M94" s="101">
        <f t="shared" si="16"/>
        <v>15458.6674364329</v>
      </c>
      <c r="N94" s="102"/>
      <c r="O94" s="103">
        <f t="shared" si="18"/>
        <v>0</v>
      </c>
    </row>
    <row r="95" ht="19.6" customHeight="1" spans="1:15">
      <c r="A95" s="77"/>
      <c r="B95" s="17">
        <v>2</v>
      </c>
      <c r="C95" s="18" t="s">
        <v>22</v>
      </c>
      <c r="D95" s="78" t="s">
        <v>473</v>
      </c>
      <c r="E95" s="95">
        <v>3295.01</v>
      </c>
      <c r="F95" s="97">
        <v>2079</v>
      </c>
      <c r="G95" s="22">
        <v>24</v>
      </c>
      <c r="H95" s="23">
        <v>7</v>
      </c>
      <c r="I95" s="23">
        <v>17</v>
      </c>
      <c r="J95" s="97">
        <v>49896</v>
      </c>
      <c r="K95" s="54">
        <v>1.042</v>
      </c>
      <c r="L95" s="95">
        <f t="shared" si="21"/>
        <v>0.149727719038038</v>
      </c>
      <c r="M95" s="101">
        <f t="shared" si="16"/>
        <v>7470.81426912192</v>
      </c>
      <c r="N95" s="102"/>
      <c r="O95" s="103">
        <f t="shared" si="18"/>
        <v>0</v>
      </c>
    </row>
    <row r="96" ht="19.6" customHeight="1" spans="1:15">
      <c r="A96" s="77"/>
      <c r="B96" s="17">
        <v>3</v>
      </c>
      <c r="C96" s="18" t="s">
        <v>24</v>
      </c>
      <c r="D96" s="78" t="s">
        <v>333</v>
      </c>
      <c r="E96" s="95">
        <v>3689.3</v>
      </c>
      <c r="F96" s="97">
        <v>2705</v>
      </c>
      <c r="G96" s="22">
        <v>28</v>
      </c>
      <c r="H96" s="23">
        <v>7</v>
      </c>
      <c r="I96" s="23">
        <v>21</v>
      </c>
      <c r="J96" s="97">
        <v>75740</v>
      </c>
      <c r="K96" s="54">
        <v>1.018</v>
      </c>
      <c r="L96" s="95">
        <f t="shared" si="21"/>
        <v>0.167644551563434</v>
      </c>
      <c r="M96" s="101">
        <f t="shared" si="16"/>
        <v>12697.3983354145</v>
      </c>
      <c r="N96" s="102"/>
      <c r="O96" s="103">
        <f t="shared" si="18"/>
        <v>0</v>
      </c>
    </row>
    <row r="97" ht="19.6" customHeight="1" spans="1:15">
      <c r="A97" s="77"/>
      <c r="B97" s="17">
        <v>4</v>
      </c>
      <c r="C97" s="18" t="s">
        <v>26</v>
      </c>
      <c r="D97" s="78" t="s">
        <v>474</v>
      </c>
      <c r="E97" s="95">
        <v>7192.82</v>
      </c>
      <c r="F97" s="97">
        <v>1869</v>
      </c>
      <c r="G97" s="22">
        <v>23</v>
      </c>
      <c r="H97" s="23">
        <v>6</v>
      </c>
      <c r="I97" s="23">
        <v>17</v>
      </c>
      <c r="J97" s="97">
        <v>42987</v>
      </c>
      <c r="K97" s="54">
        <v>1.068</v>
      </c>
      <c r="L97" s="95">
        <f t="shared" si="21"/>
        <v>0.326847120965089</v>
      </c>
      <c r="M97" s="101">
        <f t="shared" si="16"/>
        <v>14050.1771889263</v>
      </c>
      <c r="N97" s="102"/>
      <c r="O97" s="103">
        <f t="shared" si="18"/>
        <v>0</v>
      </c>
    </row>
    <row r="98" ht="19.6" customHeight="1" spans="1:15">
      <c r="A98" s="77"/>
      <c r="B98" s="17"/>
      <c r="C98" s="82" t="s">
        <v>475</v>
      </c>
      <c r="D98" s="82"/>
      <c r="E98" s="96">
        <v>22006.68</v>
      </c>
      <c r="F98" s="106">
        <v>2078</v>
      </c>
      <c r="G98" s="27">
        <v>24</v>
      </c>
      <c r="H98" s="28" t="s">
        <v>29</v>
      </c>
      <c r="I98" s="28" t="s">
        <v>29</v>
      </c>
      <c r="J98" s="84">
        <f>M98</f>
        <v>49677.0572298957</v>
      </c>
      <c r="K98" s="57">
        <v>1.048</v>
      </c>
      <c r="L98" s="95">
        <f>SUM(L94:L97)</f>
        <v>1</v>
      </c>
      <c r="M98" s="105">
        <f>SUM(M94:M97)</f>
        <v>49677.0572298957</v>
      </c>
      <c r="N98" s="102">
        <f>E98/E$104</f>
        <v>0.0108395766843999</v>
      </c>
      <c r="O98" s="103">
        <f t="shared" si="18"/>
        <v>538.478271298776</v>
      </c>
    </row>
    <row r="99" ht="19.6" customHeight="1" spans="1:15">
      <c r="A99" s="87" t="s">
        <v>476</v>
      </c>
      <c r="B99" s="17">
        <v>1</v>
      </c>
      <c r="C99" s="18" t="s">
        <v>20</v>
      </c>
      <c r="D99" s="78" t="s">
        <v>370</v>
      </c>
      <c r="E99" s="108">
        <v>21797.81</v>
      </c>
      <c r="F99" s="97">
        <v>1175</v>
      </c>
      <c r="G99" s="22">
        <v>25</v>
      </c>
      <c r="H99" s="23">
        <v>8</v>
      </c>
      <c r="I99" s="23">
        <v>17</v>
      </c>
      <c r="J99" s="88">
        <v>29375</v>
      </c>
      <c r="K99" s="54">
        <v>1.072</v>
      </c>
      <c r="L99" s="95">
        <f t="shared" ref="L99:L102" si="22">E99/E$103</f>
        <v>0.284795066749344</v>
      </c>
      <c r="M99" s="101">
        <f t="shared" si="16"/>
        <v>8365.85508576198</v>
      </c>
      <c r="N99" s="102"/>
      <c r="O99" s="103">
        <f t="shared" si="18"/>
        <v>0</v>
      </c>
    </row>
    <row r="100" ht="19.6" customHeight="1" spans="1:15">
      <c r="A100" s="87"/>
      <c r="B100" s="17">
        <v>2</v>
      </c>
      <c r="C100" s="18" t="s">
        <v>22</v>
      </c>
      <c r="D100" s="78" t="s">
        <v>334</v>
      </c>
      <c r="E100" s="108">
        <v>33436.0764</v>
      </c>
      <c r="F100" s="97">
        <v>1488</v>
      </c>
      <c r="G100" s="22">
        <v>25</v>
      </c>
      <c r="H100" s="23">
        <v>8</v>
      </c>
      <c r="I100" s="23">
        <v>17</v>
      </c>
      <c r="J100" s="88">
        <v>37200</v>
      </c>
      <c r="K100" s="54">
        <v>1.045</v>
      </c>
      <c r="L100" s="95">
        <f t="shared" si="22"/>
        <v>0.436852583363841</v>
      </c>
      <c r="M100" s="101">
        <f t="shared" si="16"/>
        <v>16250.9161011349</v>
      </c>
      <c r="N100" s="102"/>
      <c r="O100" s="103">
        <f t="shared" si="18"/>
        <v>0</v>
      </c>
    </row>
    <row r="101" ht="19.6" customHeight="1" spans="1:15">
      <c r="A101" s="87"/>
      <c r="B101" s="17">
        <v>3</v>
      </c>
      <c r="C101" s="18" t="s">
        <v>24</v>
      </c>
      <c r="D101" s="78" t="s">
        <v>333</v>
      </c>
      <c r="E101" s="108">
        <v>8805.7389</v>
      </c>
      <c r="F101" s="97">
        <v>2646</v>
      </c>
      <c r="G101" s="22">
        <v>28</v>
      </c>
      <c r="H101" s="23">
        <v>8</v>
      </c>
      <c r="I101" s="23">
        <v>20</v>
      </c>
      <c r="J101" s="88">
        <v>74088</v>
      </c>
      <c r="K101" s="54">
        <v>1.017</v>
      </c>
      <c r="L101" s="95">
        <f t="shared" si="22"/>
        <v>0.115049676908038</v>
      </c>
      <c r="M101" s="101">
        <f t="shared" si="16"/>
        <v>8523.8004627627</v>
      </c>
      <c r="N101" s="102"/>
      <c r="O101" s="103">
        <f t="shared" si="18"/>
        <v>0</v>
      </c>
    </row>
    <row r="102" ht="19.6" customHeight="1" spans="1:15">
      <c r="A102" s="87"/>
      <c r="B102" s="17">
        <v>4</v>
      </c>
      <c r="C102" s="18" t="s">
        <v>26</v>
      </c>
      <c r="D102" s="78" t="s">
        <v>477</v>
      </c>
      <c r="E102" s="108">
        <v>12498.9547</v>
      </c>
      <c r="F102" s="97">
        <v>1850</v>
      </c>
      <c r="G102" s="22">
        <v>25</v>
      </c>
      <c r="H102" s="23">
        <v>8</v>
      </c>
      <c r="I102" s="23">
        <v>17</v>
      </c>
      <c r="J102" s="88">
        <v>46250</v>
      </c>
      <c r="K102" s="54">
        <v>1.035</v>
      </c>
      <c r="L102" s="95">
        <f t="shared" si="22"/>
        <v>0.163302672978778</v>
      </c>
      <c r="M102" s="101">
        <f t="shared" si="16"/>
        <v>7552.74862526846</v>
      </c>
      <c r="N102" s="102"/>
      <c r="O102" s="103">
        <f t="shared" si="18"/>
        <v>0</v>
      </c>
    </row>
    <row r="103" ht="19.6" customHeight="1" spans="1:15">
      <c r="A103" s="87"/>
      <c r="B103" s="17"/>
      <c r="C103" s="82" t="s">
        <v>475</v>
      </c>
      <c r="D103" s="82"/>
      <c r="E103" s="96">
        <v>76538.58</v>
      </c>
      <c r="F103" s="26">
        <v>1577</v>
      </c>
      <c r="G103" s="27">
        <v>25</v>
      </c>
      <c r="H103" s="28" t="s">
        <v>29</v>
      </c>
      <c r="I103" s="28" t="s">
        <v>29</v>
      </c>
      <c r="J103" s="84">
        <f>M103</f>
        <v>40693.320274928</v>
      </c>
      <c r="K103" s="57">
        <v>1.048</v>
      </c>
      <c r="L103" s="95">
        <f>SUM(L99:L102)</f>
        <v>1</v>
      </c>
      <c r="M103" s="105">
        <f>SUM(M99:M102)</f>
        <v>40693.320274928</v>
      </c>
      <c r="N103" s="102">
        <f>E103/E$104</f>
        <v>0.037699726047958</v>
      </c>
      <c r="O103" s="103">
        <f t="shared" si="18"/>
        <v>1534.1270263466</v>
      </c>
    </row>
    <row r="104" ht="19.6" customHeight="1" spans="1:15">
      <c r="A104" s="109" t="s">
        <v>478</v>
      </c>
      <c r="B104" s="109"/>
      <c r="C104" s="109"/>
      <c r="D104" s="109"/>
      <c r="E104" s="96">
        <v>2030215.81384</v>
      </c>
      <c r="F104" s="26">
        <v>1578</v>
      </c>
      <c r="G104" s="27">
        <v>24</v>
      </c>
      <c r="H104" s="28" t="s">
        <v>29</v>
      </c>
      <c r="I104" s="28" t="s">
        <v>29</v>
      </c>
      <c r="J104" s="26">
        <f>O104</f>
        <v>37986.6647498679</v>
      </c>
      <c r="K104" s="57">
        <v>1.048</v>
      </c>
      <c r="L104" s="95"/>
      <c r="M104" s="101"/>
      <c r="N104" s="102">
        <f>SUM(N11:N103)</f>
        <v>1</v>
      </c>
      <c r="O104" s="58">
        <f>SUM(O11:O103)</f>
        <v>37986.6647498679</v>
      </c>
    </row>
  </sheetData>
  <mergeCells count="51">
    <mergeCell ref="A1:J1"/>
    <mergeCell ref="A2:O2"/>
    <mergeCell ref="G3:I3"/>
    <mergeCell ref="C11:D11"/>
    <mergeCell ref="C17:D17"/>
    <mergeCell ref="C23:D23"/>
    <mergeCell ref="C29:D29"/>
    <mergeCell ref="C36:D36"/>
    <mergeCell ref="C40:D40"/>
    <mergeCell ref="C46:D46"/>
    <mergeCell ref="C51:D51"/>
    <mergeCell ref="C57:D57"/>
    <mergeCell ref="C63:D63"/>
    <mergeCell ref="C68:D68"/>
    <mergeCell ref="C74:D74"/>
    <mergeCell ref="C79:D79"/>
    <mergeCell ref="C86:D86"/>
    <mergeCell ref="C93:D93"/>
    <mergeCell ref="C98:D98"/>
    <mergeCell ref="C103:D103"/>
    <mergeCell ref="A104:D104"/>
    <mergeCell ref="A3:A4"/>
    <mergeCell ref="A5:A11"/>
    <mergeCell ref="A12:A17"/>
    <mergeCell ref="A18:A23"/>
    <mergeCell ref="A24:A29"/>
    <mergeCell ref="A30:A36"/>
    <mergeCell ref="A37:A40"/>
    <mergeCell ref="A41:A46"/>
    <mergeCell ref="A47:A51"/>
    <mergeCell ref="A52:A57"/>
    <mergeCell ref="A58:A63"/>
    <mergeCell ref="A64:A68"/>
    <mergeCell ref="A69:A74"/>
    <mergeCell ref="A75:A76"/>
    <mergeCell ref="A77:A79"/>
    <mergeCell ref="A80:A86"/>
    <mergeCell ref="A87:A93"/>
    <mergeCell ref="A94:A98"/>
    <mergeCell ref="A99:A103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  <mergeCell ref="O3:O4"/>
  </mergeCells>
  <printOptions horizontalCentered="1"/>
  <pageMargins left="1.0625" right="1.0625" top="1.18055555555556" bottom="1.18055555555556" header="0.314583333333333" footer="0.314583333333333"/>
  <pageSetup paperSize="9" firstPageNumber="6" orientation="portrait" useFirstPageNumber="1" horizontalDpi="6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workbookViewId="0">
      <selection activeCell="P4" sqref="P4"/>
    </sheetView>
  </sheetViews>
  <sheetFormatPr defaultColWidth="9" defaultRowHeight="13.5"/>
  <cols>
    <col min="1" max="1" width="11.125" style="2" customWidth="1"/>
    <col min="2" max="2" width="9.15833333333333" style="2" customWidth="1"/>
    <col min="3" max="3" width="11.8833333333333" style="2" customWidth="1"/>
    <col min="4" max="4" width="18.8833333333333" style="2" customWidth="1"/>
    <col min="5" max="5" width="14.6" style="2" customWidth="1"/>
    <col min="6" max="6" width="11.775" style="3" hidden="1" customWidth="1"/>
    <col min="7" max="7" width="5.21666666666667" style="3" hidden="1" customWidth="1"/>
    <col min="8" max="8" width="0.108333333333333" style="3" hidden="1" customWidth="1"/>
    <col min="9" max="9" width="11.1083333333333" style="3" hidden="1" customWidth="1"/>
    <col min="10" max="10" width="13.375" style="3" customWidth="1"/>
    <col min="11" max="11" width="10.2166666666667" hidden="1" customWidth="1"/>
    <col min="12" max="12" width="12.6666666666667" hidden="1" customWidth="1"/>
    <col min="13" max="13" width="14.1083333333333" style="4" hidden="1" customWidth="1"/>
    <col min="14" max="14" width="12.6666666666667" hidden="1" customWidth="1"/>
    <col min="15" max="15" width="14.1083333333333" style="4" hidden="1" customWidth="1"/>
  </cols>
  <sheetData>
    <row r="1" ht="25" customHeight="1" spans="1:10">
      <c r="A1" s="5" t="s">
        <v>1</v>
      </c>
      <c r="B1" s="6"/>
      <c r="C1" s="6"/>
      <c r="D1" s="6"/>
      <c r="E1" s="6"/>
      <c r="F1" s="6"/>
      <c r="G1" s="6"/>
      <c r="H1" s="6"/>
      <c r="I1" s="6"/>
      <c r="J1" s="6"/>
    </row>
    <row r="2" ht="19" customHeight="1" spans="1:15">
      <c r="A2" s="7" t="s">
        <v>479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6.2" customHeight="1" spans="1:15">
      <c r="A3" s="8" t="s">
        <v>149</v>
      </c>
      <c r="B3" s="9" t="s">
        <v>4</v>
      </c>
      <c r="C3" s="10" t="s">
        <v>5</v>
      </c>
      <c r="D3" s="11" t="s">
        <v>6</v>
      </c>
      <c r="E3" s="12" t="s">
        <v>7</v>
      </c>
      <c r="F3" s="13" t="s">
        <v>256</v>
      </c>
      <c r="G3" s="13" t="s">
        <v>300</v>
      </c>
      <c r="H3" s="13"/>
      <c r="I3" s="13"/>
      <c r="J3" s="47" t="s">
        <v>257</v>
      </c>
      <c r="K3" s="48" t="s">
        <v>11</v>
      </c>
      <c r="L3" s="49"/>
      <c r="M3" s="50" t="s">
        <v>125</v>
      </c>
      <c r="N3" s="49"/>
      <c r="O3" s="50" t="s">
        <v>480</v>
      </c>
    </row>
    <row r="4" s="1" customFormat="1" ht="19" customHeight="1" spans="1:15">
      <c r="A4" s="8"/>
      <c r="B4" s="8"/>
      <c r="C4" s="10"/>
      <c r="D4" s="14"/>
      <c r="E4" s="15"/>
      <c r="F4" s="13"/>
      <c r="G4" s="13" t="s">
        <v>303</v>
      </c>
      <c r="H4" s="16" t="s">
        <v>304</v>
      </c>
      <c r="I4" s="16" t="s">
        <v>305</v>
      </c>
      <c r="J4" s="13"/>
      <c r="K4" s="51"/>
      <c r="L4" s="52"/>
      <c r="M4" s="53"/>
      <c r="N4" s="52"/>
      <c r="O4" s="53"/>
    </row>
    <row r="5" ht="14" customHeight="1" spans="1:15">
      <c r="A5" s="14" t="s">
        <v>481</v>
      </c>
      <c r="B5" s="17">
        <v>1</v>
      </c>
      <c r="C5" s="18" t="s">
        <v>20</v>
      </c>
      <c r="D5" s="19" t="s">
        <v>55</v>
      </c>
      <c r="E5" s="20">
        <v>16181.39</v>
      </c>
      <c r="F5" s="21">
        <v>1529</v>
      </c>
      <c r="G5" s="22">
        <v>22</v>
      </c>
      <c r="H5" s="23">
        <v>8</v>
      </c>
      <c r="I5" s="23">
        <v>14</v>
      </c>
      <c r="J5" s="21">
        <v>33638</v>
      </c>
      <c r="K5" s="54">
        <v>1.099</v>
      </c>
      <c r="L5" s="55">
        <f t="shared" ref="L5:L8" si="0">E5/$E$9</f>
        <v>0.134261349710151</v>
      </c>
      <c r="M5" s="56">
        <f>J5*L5</f>
        <v>4516.28328155008</v>
      </c>
      <c r="N5" s="55"/>
      <c r="O5" s="56"/>
    </row>
    <row r="6" ht="16.4" customHeight="1" spans="1:15">
      <c r="A6" s="14"/>
      <c r="B6" s="17">
        <v>2</v>
      </c>
      <c r="C6" s="18" t="s">
        <v>22</v>
      </c>
      <c r="D6" s="19" t="s">
        <v>54</v>
      </c>
      <c r="E6" s="20">
        <v>44484.39</v>
      </c>
      <c r="F6" s="21">
        <v>1979</v>
      </c>
      <c r="G6" s="22">
        <v>26</v>
      </c>
      <c r="H6" s="23">
        <v>9</v>
      </c>
      <c r="I6" s="23">
        <v>17</v>
      </c>
      <c r="J6" s="21">
        <v>51454</v>
      </c>
      <c r="K6" s="54">
        <v>1.059</v>
      </c>
      <c r="L6" s="55">
        <f t="shared" si="0"/>
        <v>0.369098961364429</v>
      </c>
      <c r="M6" s="56">
        <f t="shared" ref="M6:M37" si="1">J6*L6</f>
        <v>18991.6179580454</v>
      </c>
      <c r="N6" s="55"/>
      <c r="O6" s="56"/>
    </row>
    <row r="7" ht="16.4" customHeight="1" spans="1:15">
      <c r="A7" s="14"/>
      <c r="B7" s="17">
        <v>3</v>
      </c>
      <c r="C7" s="18" t="s">
        <v>24</v>
      </c>
      <c r="D7" s="18" t="s">
        <v>482</v>
      </c>
      <c r="E7" s="20">
        <v>27795.4</v>
      </c>
      <c r="F7" s="21">
        <v>3433</v>
      </c>
      <c r="G7" s="22">
        <v>28</v>
      </c>
      <c r="H7" s="23">
        <v>9</v>
      </c>
      <c r="I7" s="23">
        <v>19</v>
      </c>
      <c r="J7" s="21">
        <v>96124</v>
      </c>
      <c r="K7" s="54">
        <v>1.015</v>
      </c>
      <c r="L7" s="55">
        <f t="shared" si="0"/>
        <v>0.230625917781695</v>
      </c>
      <c r="M7" s="56">
        <f t="shared" si="1"/>
        <v>22168.6857208477</v>
      </c>
      <c r="N7" s="55"/>
      <c r="O7" s="56"/>
    </row>
    <row r="8" ht="16.4" customHeight="1" spans="1:15">
      <c r="A8" s="14"/>
      <c r="B8" s="17">
        <v>4</v>
      </c>
      <c r="C8" s="18" t="s">
        <v>26</v>
      </c>
      <c r="D8" s="19" t="s">
        <v>162</v>
      </c>
      <c r="E8" s="20">
        <v>32060.4</v>
      </c>
      <c r="F8" s="21">
        <v>1230</v>
      </c>
      <c r="G8" s="22">
        <v>22</v>
      </c>
      <c r="H8" s="23">
        <v>8</v>
      </c>
      <c r="I8" s="23">
        <v>14</v>
      </c>
      <c r="J8" s="21">
        <v>27060</v>
      </c>
      <c r="K8" s="54">
        <v>1.1</v>
      </c>
      <c r="L8" s="55">
        <f t="shared" si="0"/>
        <v>0.266013771143724</v>
      </c>
      <c r="M8" s="56">
        <f t="shared" si="1"/>
        <v>7198.33264714917</v>
      </c>
      <c r="N8" s="55"/>
      <c r="O8" s="56"/>
    </row>
    <row r="9" ht="16.4" customHeight="1" spans="1:15">
      <c r="A9" s="14"/>
      <c r="B9" s="14"/>
      <c r="C9" s="24" t="s">
        <v>28</v>
      </c>
      <c r="D9" s="24"/>
      <c r="E9" s="25">
        <v>120521.58</v>
      </c>
      <c r="F9" s="26">
        <v>2055</v>
      </c>
      <c r="G9" s="27">
        <v>25</v>
      </c>
      <c r="H9" s="28" t="s">
        <v>29</v>
      </c>
      <c r="I9" s="28" t="s">
        <v>29</v>
      </c>
      <c r="J9" s="26">
        <f>M9</f>
        <v>52874.9196075923</v>
      </c>
      <c r="K9" s="57">
        <v>1.065</v>
      </c>
      <c r="L9" s="55">
        <f>SUM(L5:L8)</f>
        <v>1</v>
      </c>
      <c r="M9" s="58">
        <f>SUM(M5:M8)</f>
        <v>52874.9196075923</v>
      </c>
      <c r="N9" s="55">
        <f>E9/$E$77</f>
        <v>0.0849773979795091</v>
      </c>
      <c r="O9" s="56">
        <f>M9*N9</f>
        <v>4493.17308662891</v>
      </c>
    </row>
    <row r="10" ht="16.4" customHeight="1" spans="1:15">
      <c r="A10" s="14" t="s">
        <v>483</v>
      </c>
      <c r="B10" s="17">
        <v>1</v>
      </c>
      <c r="C10" s="18" t="s">
        <v>20</v>
      </c>
      <c r="D10" s="29" t="s">
        <v>484</v>
      </c>
      <c r="E10" s="20">
        <v>73598.26</v>
      </c>
      <c r="F10" s="21">
        <v>1962</v>
      </c>
      <c r="G10" s="22">
        <v>21</v>
      </c>
      <c r="H10" s="23">
        <v>8</v>
      </c>
      <c r="I10" s="23">
        <v>13</v>
      </c>
      <c r="J10" s="21">
        <v>41202</v>
      </c>
      <c r="K10" s="54">
        <v>1.066</v>
      </c>
      <c r="L10" s="55">
        <f t="shared" ref="L10:L13" si="2">E10/$E$14</f>
        <v>0.540382347170973</v>
      </c>
      <c r="M10" s="56">
        <f t="shared" si="1"/>
        <v>22264.8334681384</v>
      </c>
      <c r="N10" s="55"/>
      <c r="O10" s="56">
        <f t="shared" ref="O10:O41" si="3">M10*N10</f>
        <v>0</v>
      </c>
    </row>
    <row r="11" ht="16.4" customHeight="1" spans="1:15">
      <c r="A11" s="14"/>
      <c r="B11" s="17">
        <v>2</v>
      </c>
      <c r="C11" s="18" t="s">
        <v>22</v>
      </c>
      <c r="D11" s="19" t="s">
        <v>485</v>
      </c>
      <c r="E11" s="20">
        <v>1043.49</v>
      </c>
      <c r="F11" s="21">
        <v>2169</v>
      </c>
      <c r="G11" s="22">
        <v>22</v>
      </c>
      <c r="H11" s="23">
        <v>9</v>
      </c>
      <c r="I11" s="23">
        <v>13</v>
      </c>
      <c r="J11" s="21">
        <v>47718</v>
      </c>
      <c r="K11" s="54">
        <v>1.055</v>
      </c>
      <c r="L11" s="55">
        <f t="shared" si="2"/>
        <v>0.00766164275418248</v>
      </c>
      <c r="M11" s="56">
        <f t="shared" si="1"/>
        <v>365.59826894408</v>
      </c>
      <c r="N11" s="55"/>
      <c r="O11" s="56">
        <f t="shared" si="3"/>
        <v>0</v>
      </c>
    </row>
    <row r="12" ht="16.4" customHeight="1" spans="1:15">
      <c r="A12" s="14"/>
      <c r="B12" s="17">
        <v>3</v>
      </c>
      <c r="C12" s="18" t="s">
        <v>24</v>
      </c>
      <c r="D12" s="19" t="s">
        <v>53</v>
      </c>
      <c r="E12" s="20">
        <v>4284.77</v>
      </c>
      <c r="F12" s="21">
        <v>2440</v>
      </c>
      <c r="G12" s="22">
        <v>24</v>
      </c>
      <c r="H12" s="23">
        <v>9</v>
      </c>
      <c r="I12" s="23">
        <v>15</v>
      </c>
      <c r="J12" s="21">
        <v>58560</v>
      </c>
      <c r="K12" s="54">
        <v>1.045</v>
      </c>
      <c r="L12" s="55">
        <f t="shared" si="2"/>
        <v>0.0314601740542204</v>
      </c>
      <c r="M12" s="56">
        <f t="shared" si="1"/>
        <v>1842.30779261515</v>
      </c>
      <c r="N12" s="55"/>
      <c r="O12" s="56">
        <f t="shared" si="3"/>
        <v>0</v>
      </c>
    </row>
    <row r="13" ht="16.4" customHeight="1" spans="1:15">
      <c r="A13" s="14"/>
      <c r="B13" s="17">
        <v>4</v>
      </c>
      <c r="C13" s="18" t="s">
        <v>26</v>
      </c>
      <c r="D13" s="19" t="s">
        <v>54</v>
      </c>
      <c r="E13" s="20">
        <v>57270.12</v>
      </c>
      <c r="F13" s="21">
        <v>2149</v>
      </c>
      <c r="G13" s="22">
        <v>21</v>
      </c>
      <c r="H13" s="23">
        <v>8</v>
      </c>
      <c r="I13" s="23">
        <v>13</v>
      </c>
      <c r="J13" s="21">
        <v>45129</v>
      </c>
      <c r="K13" s="54">
        <v>1.066</v>
      </c>
      <c r="L13" s="55">
        <f t="shared" si="2"/>
        <v>0.420495836020624</v>
      </c>
      <c r="M13" s="56">
        <f t="shared" si="1"/>
        <v>18976.5565837748</v>
      </c>
      <c r="N13" s="55"/>
      <c r="O13" s="56">
        <f t="shared" si="3"/>
        <v>0</v>
      </c>
    </row>
    <row r="14" ht="16.4" customHeight="1" spans="1:15">
      <c r="A14" s="14"/>
      <c r="B14" s="14"/>
      <c r="C14" s="30" t="s">
        <v>51</v>
      </c>
      <c r="D14" s="30"/>
      <c r="E14" s="25">
        <v>136196.64</v>
      </c>
      <c r="F14" s="26">
        <v>2057</v>
      </c>
      <c r="G14" s="27">
        <v>21</v>
      </c>
      <c r="H14" s="28" t="s">
        <v>29</v>
      </c>
      <c r="I14" s="28" t="s">
        <v>29</v>
      </c>
      <c r="J14" s="26">
        <f>M14</f>
        <v>43449.2961134724</v>
      </c>
      <c r="K14" s="57">
        <v>1.065</v>
      </c>
      <c r="L14" s="55">
        <f>SUM(L10:L13)</f>
        <v>1</v>
      </c>
      <c r="M14" s="58">
        <f>SUM(M10:M13)</f>
        <v>43449.2961134724</v>
      </c>
      <c r="N14" s="55">
        <f>E14/$E$77</f>
        <v>0.0960295747927626</v>
      </c>
      <c r="O14" s="56">
        <f t="shared" si="3"/>
        <v>4172.41743082159</v>
      </c>
    </row>
    <row r="15" ht="16.4" customHeight="1" spans="1:15">
      <c r="A15" s="14" t="s">
        <v>486</v>
      </c>
      <c r="B15" s="17">
        <v>1</v>
      </c>
      <c r="C15" s="18" t="s">
        <v>20</v>
      </c>
      <c r="D15" s="19" t="s">
        <v>487</v>
      </c>
      <c r="E15" s="20">
        <v>41972.98</v>
      </c>
      <c r="F15" s="21">
        <v>1658</v>
      </c>
      <c r="G15" s="22">
        <v>23</v>
      </c>
      <c r="H15" s="23">
        <v>8</v>
      </c>
      <c r="I15" s="23">
        <v>15</v>
      </c>
      <c r="J15" s="21">
        <v>38134</v>
      </c>
      <c r="K15" s="54">
        <v>1.067</v>
      </c>
      <c r="L15" s="55">
        <f t="shared" ref="L15:L18" si="4">E15/$E$19</f>
        <v>0.390027381750969</v>
      </c>
      <c r="M15" s="56">
        <f t="shared" si="1"/>
        <v>14873.3041756915</v>
      </c>
      <c r="N15" s="55"/>
      <c r="O15" s="56">
        <f t="shared" si="3"/>
        <v>0</v>
      </c>
    </row>
    <row r="16" ht="16.4" customHeight="1" spans="1:15">
      <c r="A16" s="14"/>
      <c r="B16" s="17">
        <v>2</v>
      </c>
      <c r="C16" s="18" t="s">
        <v>22</v>
      </c>
      <c r="D16" s="19" t="s">
        <v>130</v>
      </c>
      <c r="E16" s="20">
        <v>8702.51</v>
      </c>
      <c r="F16" s="21">
        <v>1668</v>
      </c>
      <c r="G16" s="22">
        <v>26</v>
      </c>
      <c r="H16" s="23">
        <v>9</v>
      </c>
      <c r="I16" s="23">
        <v>17</v>
      </c>
      <c r="J16" s="21">
        <v>43368</v>
      </c>
      <c r="K16" s="54">
        <v>1.045</v>
      </c>
      <c r="L16" s="55">
        <f t="shared" si="4"/>
        <v>0.0808667192551406</v>
      </c>
      <c r="M16" s="56">
        <f t="shared" si="1"/>
        <v>3507.02788065694</v>
      </c>
      <c r="N16" s="55"/>
      <c r="O16" s="56">
        <f t="shared" si="3"/>
        <v>0</v>
      </c>
    </row>
    <row r="17" ht="16.4" customHeight="1" spans="1:15">
      <c r="A17" s="14"/>
      <c r="B17" s="17">
        <v>3</v>
      </c>
      <c r="C17" s="18" t="s">
        <v>24</v>
      </c>
      <c r="D17" s="19" t="s">
        <v>488</v>
      </c>
      <c r="E17" s="20">
        <v>22015.73</v>
      </c>
      <c r="F17" s="21">
        <v>1562</v>
      </c>
      <c r="G17" s="22">
        <v>23</v>
      </c>
      <c r="H17" s="23">
        <v>8</v>
      </c>
      <c r="I17" s="23">
        <v>15</v>
      </c>
      <c r="J17" s="21">
        <v>35926</v>
      </c>
      <c r="K17" s="54">
        <v>1.067</v>
      </c>
      <c r="L17" s="55">
        <f t="shared" si="4"/>
        <v>0.204577743330025</v>
      </c>
      <c r="M17" s="56">
        <f t="shared" si="1"/>
        <v>7349.66000687448</v>
      </c>
      <c r="N17" s="55"/>
      <c r="O17" s="56">
        <f t="shared" si="3"/>
        <v>0</v>
      </c>
    </row>
    <row r="18" ht="16.4" customHeight="1" spans="1:15">
      <c r="A18" s="14"/>
      <c r="B18" s="17">
        <v>4</v>
      </c>
      <c r="C18" s="18" t="s">
        <v>26</v>
      </c>
      <c r="D18" s="31" t="s">
        <v>489</v>
      </c>
      <c r="E18" s="20">
        <v>34924.26</v>
      </c>
      <c r="F18" s="21">
        <v>1497</v>
      </c>
      <c r="G18" s="22">
        <v>23</v>
      </c>
      <c r="H18" s="23">
        <v>8</v>
      </c>
      <c r="I18" s="23">
        <v>15</v>
      </c>
      <c r="J18" s="21">
        <v>34431</v>
      </c>
      <c r="K18" s="54">
        <v>1.067</v>
      </c>
      <c r="L18" s="55">
        <f t="shared" si="4"/>
        <v>0.324528248587308</v>
      </c>
      <c r="M18" s="56">
        <f t="shared" si="1"/>
        <v>11173.8321271096</v>
      </c>
      <c r="N18" s="55"/>
      <c r="O18" s="56">
        <f t="shared" si="3"/>
        <v>0</v>
      </c>
    </row>
    <row r="19" ht="16.4" customHeight="1" spans="1:15">
      <c r="A19" s="14"/>
      <c r="B19" s="14"/>
      <c r="C19" s="30" t="s">
        <v>51</v>
      </c>
      <c r="D19" s="30"/>
      <c r="E19" s="25">
        <v>107615.47</v>
      </c>
      <c r="F19" s="26">
        <v>1587</v>
      </c>
      <c r="G19" s="27">
        <v>23</v>
      </c>
      <c r="H19" s="28" t="s">
        <v>29</v>
      </c>
      <c r="I19" s="28" t="s">
        <v>29</v>
      </c>
      <c r="J19" s="26">
        <f>M19</f>
        <v>36903.8241903325</v>
      </c>
      <c r="K19" s="57">
        <v>1.065</v>
      </c>
      <c r="L19" s="59">
        <f>SUM(L15:L18)</f>
        <v>1.00000009292344</v>
      </c>
      <c r="M19" s="58">
        <f>SUM(M15:M18)</f>
        <v>36903.8241903325</v>
      </c>
      <c r="N19" s="55">
        <f>E19/$E$77</f>
        <v>0.0758775534053065</v>
      </c>
      <c r="O19" s="56">
        <f t="shared" si="3"/>
        <v>2800.17189086199</v>
      </c>
    </row>
    <row r="20" ht="16.4" customHeight="1" spans="1:15">
      <c r="A20" s="14" t="s">
        <v>490</v>
      </c>
      <c r="B20" s="17">
        <v>1</v>
      </c>
      <c r="C20" s="18" t="s">
        <v>20</v>
      </c>
      <c r="D20" s="19" t="s">
        <v>491</v>
      </c>
      <c r="E20" s="20">
        <v>40907.8</v>
      </c>
      <c r="F20" s="21">
        <v>1374</v>
      </c>
      <c r="G20" s="22">
        <v>25</v>
      </c>
      <c r="H20" s="23">
        <v>7</v>
      </c>
      <c r="I20" s="23">
        <v>18</v>
      </c>
      <c r="J20" s="21">
        <v>34350</v>
      </c>
      <c r="K20" s="54">
        <v>1.086</v>
      </c>
      <c r="L20" s="55">
        <f t="shared" ref="L20:L23" si="5">E20/$E$24</f>
        <v>0.350270641648811</v>
      </c>
      <c r="M20" s="56">
        <f t="shared" si="1"/>
        <v>12031.7965406367</v>
      </c>
      <c r="N20" s="55"/>
      <c r="O20" s="56">
        <f t="shared" si="3"/>
        <v>0</v>
      </c>
    </row>
    <row r="21" ht="16.4" customHeight="1" spans="1:15">
      <c r="A21" s="14"/>
      <c r="B21" s="17">
        <v>2</v>
      </c>
      <c r="C21" s="18" t="s">
        <v>22</v>
      </c>
      <c r="D21" s="19" t="s">
        <v>492</v>
      </c>
      <c r="E21" s="20">
        <v>32604.38</v>
      </c>
      <c r="F21" s="21">
        <v>2416</v>
      </c>
      <c r="G21" s="22">
        <v>27</v>
      </c>
      <c r="H21" s="23">
        <v>8</v>
      </c>
      <c r="I21" s="23">
        <v>19</v>
      </c>
      <c r="J21" s="21">
        <v>65232</v>
      </c>
      <c r="K21" s="54">
        <v>1.018</v>
      </c>
      <c r="L21" s="55">
        <f t="shared" si="5"/>
        <v>0.279173094206036</v>
      </c>
      <c r="M21" s="56">
        <f t="shared" si="1"/>
        <v>18211.0192812481</v>
      </c>
      <c r="N21" s="55"/>
      <c r="O21" s="56">
        <f t="shared" si="3"/>
        <v>0</v>
      </c>
    </row>
    <row r="22" ht="16.4" customHeight="1" spans="1:15">
      <c r="A22" s="14"/>
      <c r="B22" s="17">
        <v>3</v>
      </c>
      <c r="C22" s="18" t="s">
        <v>24</v>
      </c>
      <c r="D22" s="19" t="s">
        <v>493</v>
      </c>
      <c r="E22" s="32">
        <v>37974.07</v>
      </c>
      <c r="F22" s="21">
        <v>1141</v>
      </c>
      <c r="G22" s="22">
        <v>23</v>
      </c>
      <c r="H22" s="23">
        <v>6</v>
      </c>
      <c r="I22" s="23">
        <v>17</v>
      </c>
      <c r="J22" s="21">
        <v>26243</v>
      </c>
      <c r="K22" s="54">
        <v>1.09</v>
      </c>
      <c r="L22" s="55">
        <f t="shared" si="5"/>
        <v>0.325150750343868</v>
      </c>
      <c r="M22" s="56">
        <f t="shared" si="1"/>
        <v>8532.93114127412</v>
      </c>
      <c r="N22" s="55"/>
      <c r="O22" s="56">
        <f t="shared" si="3"/>
        <v>0</v>
      </c>
    </row>
    <row r="23" ht="16.4" customHeight="1" spans="1:15">
      <c r="A23" s="14"/>
      <c r="B23" s="17">
        <v>4</v>
      </c>
      <c r="C23" s="18" t="s">
        <v>26</v>
      </c>
      <c r="D23" s="19" t="s">
        <v>159</v>
      </c>
      <c r="E23" s="32">
        <v>5302.87</v>
      </c>
      <c r="F23" s="21">
        <v>2712</v>
      </c>
      <c r="G23" s="22">
        <v>27</v>
      </c>
      <c r="H23" s="23">
        <v>8</v>
      </c>
      <c r="I23" s="23">
        <v>19</v>
      </c>
      <c r="J23" s="21">
        <v>73224</v>
      </c>
      <c r="K23" s="54">
        <v>1.013</v>
      </c>
      <c r="L23" s="55">
        <f t="shared" si="5"/>
        <v>0.0454055138012856</v>
      </c>
      <c r="M23" s="56">
        <f t="shared" si="1"/>
        <v>3324.77334258534</v>
      </c>
      <c r="N23" s="55"/>
      <c r="O23" s="56">
        <f t="shared" si="3"/>
        <v>0</v>
      </c>
    </row>
    <row r="24" ht="16.4" customHeight="1" spans="1:15">
      <c r="A24" s="14"/>
      <c r="B24" s="14"/>
      <c r="C24" s="30" t="s">
        <v>51</v>
      </c>
      <c r="D24" s="30"/>
      <c r="E24" s="25">
        <v>116789.12</v>
      </c>
      <c r="F24" s="26">
        <v>1650</v>
      </c>
      <c r="G24" s="27">
        <v>25</v>
      </c>
      <c r="H24" s="28" t="s">
        <v>29</v>
      </c>
      <c r="I24" s="28" t="s">
        <v>29</v>
      </c>
      <c r="J24" s="26">
        <f>M24</f>
        <v>42100.5203057442</v>
      </c>
      <c r="K24" s="57">
        <v>1.065</v>
      </c>
      <c r="L24" s="55">
        <f>SUM(L20:L23)</f>
        <v>1</v>
      </c>
      <c r="M24" s="58">
        <f>SUM(M20:M23)</f>
        <v>42100.5203057442</v>
      </c>
      <c r="N24" s="55">
        <f>E24/$E$77</f>
        <v>0.0823457137710661</v>
      </c>
      <c r="O24" s="56">
        <f t="shared" si="3"/>
        <v>3466.79739470977</v>
      </c>
    </row>
    <row r="25" ht="16.4" customHeight="1" spans="1:15">
      <c r="A25" s="14" t="s">
        <v>494</v>
      </c>
      <c r="B25" s="17">
        <v>1</v>
      </c>
      <c r="C25" s="18" t="s">
        <v>20</v>
      </c>
      <c r="D25" s="19" t="s">
        <v>155</v>
      </c>
      <c r="E25" s="20">
        <v>15569.1</v>
      </c>
      <c r="F25" s="21">
        <v>1063</v>
      </c>
      <c r="G25" s="22">
        <v>24</v>
      </c>
      <c r="H25" s="23">
        <v>7</v>
      </c>
      <c r="I25" s="23">
        <v>17</v>
      </c>
      <c r="J25" s="21">
        <v>25512</v>
      </c>
      <c r="K25" s="54">
        <v>1.086</v>
      </c>
      <c r="L25" s="55">
        <f t="shared" ref="L25:L29" si="6">E25/$E$30</f>
        <v>0.226797804260578</v>
      </c>
      <c r="M25" s="56">
        <f t="shared" si="1"/>
        <v>5786.06558229587</v>
      </c>
      <c r="N25" s="55"/>
      <c r="O25" s="56">
        <f t="shared" si="3"/>
        <v>0</v>
      </c>
    </row>
    <row r="26" ht="16.4" customHeight="1" spans="1:15">
      <c r="A26" s="14"/>
      <c r="B26" s="17">
        <v>2</v>
      </c>
      <c r="C26" s="18" t="s">
        <v>22</v>
      </c>
      <c r="D26" s="19" t="s">
        <v>495</v>
      </c>
      <c r="E26" s="20">
        <v>19542.9</v>
      </c>
      <c r="F26" s="21">
        <v>2125</v>
      </c>
      <c r="G26" s="22">
        <v>22</v>
      </c>
      <c r="H26" s="23">
        <v>7</v>
      </c>
      <c r="I26" s="23">
        <v>15</v>
      </c>
      <c r="J26" s="21">
        <v>46750</v>
      </c>
      <c r="K26" s="54">
        <v>1.05</v>
      </c>
      <c r="L26" s="55">
        <f t="shared" si="6"/>
        <v>0.284684844267431</v>
      </c>
      <c r="M26" s="56">
        <f t="shared" si="1"/>
        <v>13309.0164695024</v>
      </c>
      <c r="N26" s="55"/>
      <c r="O26" s="56">
        <f t="shared" si="3"/>
        <v>0</v>
      </c>
    </row>
    <row r="27" ht="16.4" customHeight="1" spans="1:15">
      <c r="A27" s="33"/>
      <c r="B27" s="17">
        <v>3</v>
      </c>
      <c r="C27" s="18" t="s">
        <v>24</v>
      </c>
      <c r="D27" s="19" t="s">
        <v>130</v>
      </c>
      <c r="E27" s="20">
        <v>2388.91</v>
      </c>
      <c r="F27" s="21">
        <v>2342</v>
      </c>
      <c r="G27" s="22">
        <v>26</v>
      </c>
      <c r="H27" s="23">
        <v>8</v>
      </c>
      <c r="I27" s="23">
        <v>18</v>
      </c>
      <c r="J27" s="21">
        <v>60892</v>
      </c>
      <c r="K27" s="54">
        <v>1.012</v>
      </c>
      <c r="L27" s="55">
        <f t="shared" si="6"/>
        <v>0.0347996700243519</v>
      </c>
      <c r="M27" s="56">
        <f t="shared" si="1"/>
        <v>2119.02150712284</v>
      </c>
      <c r="N27" s="55"/>
      <c r="O27" s="56">
        <f t="shared" si="3"/>
        <v>0</v>
      </c>
    </row>
    <row r="28" ht="16.4" customHeight="1" spans="1:15">
      <c r="A28" s="14"/>
      <c r="B28" s="17">
        <v>4</v>
      </c>
      <c r="C28" s="18" t="s">
        <v>26</v>
      </c>
      <c r="D28" s="19" t="s">
        <v>496</v>
      </c>
      <c r="E28" s="20">
        <v>24927.85</v>
      </c>
      <c r="F28" s="21">
        <v>1972</v>
      </c>
      <c r="G28" s="22">
        <v>23</v>
      </c>
      <c r="H28" s="23">
        <v>7</v>
      </c>
      <c r="I28" s="23">
        <v>16</v>
      </c>
      <c r="J28" s="21">
        <v>45356</v>
      </c>
      <c r="K28" s="54">
        <v>1.062</v>
      </c>
      <c r="L28" s="55">
        <f t="shared" si="6"/>
        <v>0.36312835327264</v>
      </c>
      <c r="M28" s="56">
        <f t="shared" si="1"/>
        <v>16470.0495910338</v>
      </c>
      <c r="N28" s="55"/>
      <c r="O28" s="56">
        <f t="shared" si="3"/>
        <v>0</v>
      </c>
    </row>
    <row r="29" ht="16.4" customHeight="1" spans="1:15">
      <c r="A29" s="14"/>
      <c r="B29" s="17">
        <v>5</v>
      </c>
      <c r="C29" s="18" t="s">
        <v>57</v>
      </c>
      <c r="D29" s="19" t="s">
        <v>197</v>
      </c>
      <c r="E29" s="20">
        <v>6218.73</v>
      </c>
      <c r="F29" s="21">
        <v>968</v>
      </c>
      <c r="G29" s="22">
        <v>25</v>
      </c>
      <c r="H29" s="23">
        <v>7</v>
      </c>
      <c r="I29" s="23">
        <v>18</v>
      </c>
      <c r="J29" s="21">
        <v>24200</v>
      </c>
      <c r="K29" s="54">
        <v>1.092</v>
      </c>
      <c r="L29" s="55">
        <f t="shared" si="6"/>
        <v>0.0905893281749995</v>
      </c>
      <c r="M29" s="56">
        <f t="shared" si="1"/>
        <v>2192.26174183499</v>
      </c>
      <c r="N29" s="55"/>
      <c r="O29" s="56">
        <f t="shared" si="3"/>
        <v>0</v>
      </c>
    </row>
    <row r="30" ht="16.4" customHeight="1" spans="1:15">
      <c r="A30" s="14"/>
      <c r="B30" s="14"/>
      <c r="C30" s="30" t="s">
        <v>51</v>
      </c>
      <c r="D30" s="30"/>
      <c r="E30" s="25">
        <v>68647.49</v>
      </c>
      <c r="F30" s="26">
        <v>1731</v>
      </c>
      <c r="G30" s="27">
        <v>23</v>
      </c>
      <c r="H30" s="28" t="s">
        <v>29</v>
      </c>
      <c r="I30" s="28" t="s">
        <v>29</v>
      </c>
      <c r="J30" s="26">
        <f>M30</f>
        <v>39876.4148917899</v>
      </c>
      <c r="K30" s="57">
        <v>1.065</v>
      </c>
      <c r="L30" s="55">
        <f>SUM(L25:L29)</f>
        <v>1</v>
      </c>
      <c r="M30" s="58">
        <f>SUM(M25:M29)</f>
        <v>39876.4148917899</v>
      </c>
      <c r="N30" s="55">
        <f>E30/$E$77</f>
        <v>0.048401996372968</v>
      </c>
      <c r="O30" s="56">
        <f t="shared" si="3"/>
        <v>1930.09808895938</v>
      </c>
    </row>
    <row r="31" ht="16.4" customHeight="1" spans="1:15">
      <c r="A31" s="14" t="s">
        <v>497</v>
      </c>
      <c r="B31" s="17">
        <v>1</v>
      </c>
      <c r="C31" s="18" t="s">
        <v>20</v>
      </c>
      <c r="D31" s="34" t="s">
        <v>39</v>
      </c>
      <c r="E31" s="20">
        <v>8994.94</v>
      </c>
      <c r="F31" s="21">
        <v>979</v>
      </c>
      <c r="G31" s="22">
        <v>21</v>
      </c>
      <c r="H31" s="23">
        <v>6</v>
      </c>
      <c r="I31" s="23">
        <v>15</v>
      </c>
      <c r="J31" s="21">
        <v>20559</v>
      </c>
      <c r="K31" s="54">
        <v>1.088</v>
      </c>
      <c r="L31" s="55">
        <f t="shared" ref="L31:L34" si="7">E31/$E$35</f>
        <v>0.150623950690798</v>
      </c>
      <c r="M31" s="56">
        <f t="shared" si="1"/>
        <v>3096.67780225212</v>
      </c>
      <c r="N31" s="55"/>
      <c r="O31" s="56">
        <f t="shared" si="3"/>
        <v>0</v>
      </c>
    </row>
    <row r="32" ht="16.4" customHeight="1" spans="1:15">
      <c r="A32" s="14"/>
      <c r="B32" s="17">
        <v>2</v>
      </c>
      <c r="C32" s="18" t="s">
        <v>22</v>
      </c>
      <c r="D32" s="31" t="s">
        <v>108</v>
      </c>
      <c r="E32" s="20">
        <v>31721.43</v>
      </c>
      <c r="F32" s="21">
        <v>1914</v>
      </c>
      <c r="G32" s="22">
        <v>23</v>
      </c>
      <c r="H32" s="23">
        <v>8</v>
      </c>
      <c r="I32" s="23">
        <v>15</v>
      </c>
      <c r="J32" s="21">
        <v>44022</v>
      </c>
      <c r="K32" s="54">
        <v>1.061</v>
      </c>
      <c r="L32" s="55">
        <f t="shared" si="7"/>
        <v>0.531188324564879</v>
      </c>
      <c r="M32" s="56">
        <f t="shared" si="1"/>
        <v>23383.9724239951</v>
      </c>
      <c r="N32" s="55"/>
      <c r="O32" s="56">
        <f t="shared" si="3"/>
        <v>0</v>
      </c>
    </row>
    <row r="33" ht="16.4" customHeight="1" spans="1:15">
      <c r="A33" s="14"/>
      <c r="B33" s="17">
        <v>3</v>
      </c>
      <c r="C33" s="18" t="s">
        <v>24</v>
      </c>
      <c r="D33" s="19" t="s">
        <v>53</v>
      </c>
      <c r="E33" s="20">
        <v>4206.99</v>
      </c>
      <c r="F33" s="21">
        <v>2000</v>
      </c>
      <c r="G33" s="22">
        <v>27</v>
      </c>
      <c r="H33" s="23">
        <v>9</v>
      </c>
      <c r="I33" s="23">
        <v>18</v>
      </c>
      <c r="J33" s="21">
        <v>54000</v>
      </c>
      <c r="K33" s="54">
        <v>1.022</v>
      </c>
      <c r="L33" s="55">
        <f t="shared" si="7"/>
        <v>0.0704477688919194</v>
      </c>
      <c r="M33" s="56">
        <f t="shared" si="1"/>
        <v>3804.17952016365</v>
      </c>
      <c r="N33" s="55"/>
      <c r="O33" s="56">
        <f t="shared" si="3"/>
        <v>0</v>
      </c>
    </row>
    <row r="34" ht="16.4" customHeight="1" spans="1:15">
      <c r="A34" s="14"/>
      <c r="B34" s="17">
        <v>4</v>
      </c>
      <c r="C34" s="18" t="s">
        <v>26</v>
      </c>
      <c r="D34" s="19" t="s">
        <v>55</v>
      </c>
      <c r="E34" s="20">
        <v>14794.5</v>
      </c>
      <c r="F34" s="21">
        <v>1401</v>
      </c>
      <c r="G34" s="22">
        <v>22</v>
      </c>
      <c r="H34" s="23">
        <v>7</v>
      </c>
      <c r="I34" s="23">
        <v>15</v>
      </c>
      <c r="J34" s="21">
        <v>30822</v>
      </c>
      <c r="K34" s="54">
        <v>1.072</v>
      </c>
      <c r="L34" s="55">
        <f t="shared" si="7"/>
        <v>0.247739955852403</v>
      </c>
      <c r="M34" s="56">
        <f t="shared" si="1"/>
        <v>7635.84091928277</v>
      </c>
      <c r="N34" s="55"/>
      <c r="O34" s="56">
        <f t="shared" si="3"/>
        <v>0</v>
      </c>
    </row>
    <row r="35" ht="16.4" customHeight="1" spans="1:15">
      <c r="A35" s="14"/>
      <c r="B35" s="14"/>
      <c r="C35" s="30" t="s">
        <v>51</v>
      </c>
      <c r="D35" s="30"/>
      <c r="E35" s="25">
        <v>59717.86</v>
      </c>
      <c r="F35" s="26">
        <v>1652</v>
      </c>
      <c r="G35" s="27">
        <v>23</v>
      </c>
      <c r="H35" s="28" t="s">
        <v>29</v>
      </c>
      <c r="I35" s="28" t="s">
        <v>29</v>
      </c>
      <c r="J35" s="26">
        <f>M35</f>
        <v>37920.6706656937</v>
      </c>
      <c r="K35" s="57">
        <v>1.065</v>
      </c>
      <c r="L35" s="55">
        <f>SUM(L31:L34)</f>
        <v>1</v>
      </c>
      <c r="M35" s="58">
        <f>SUM(M31:M34)</f>
        <v>37920.6706656937</v>
      </c>
      <c r="N35" s="55">
        <f>E35/$E$77</f>
        <v>0.0421058897145607</v>
      </c>
      <c r="O35" s="56">
        <f t="shared" si="3"/>
        <v>1596.68357695187</v>
      </c>
    </row>
    <row r="36" ht="16.4" customHeight="1" spans="1:15">
      <c r="A36" s="33" t="s">
        <v>498</v>
      </c>
      <c r="B36" s="17">
        <v>1</v>
      </c>
      <c r="C36" s="18" t="s">
        <v>20</v>
      </c>
      <c r="D36" s="19" t="s">
        <v>53</v>
      </c>
      <c r="E36" s="20">
        <v>3245.58</v>
      </c>
      <c r="F36" s="21">
        <v>2214</v>
      </c>
      <c r="G36" s="22">
        <v>24</v>
      </c>
      <c r="H36" s="23">
        <v>9</v>
      </c>
      <c r="I36" s="23">
        <v>15</v>
      </c>
      <c r="J36" s="21">
        <v>53136</v>
      </c>
      <c r="K36" s="54">
        <v>1.02</v>
      </c>
      <c r="L36" s="55">
        <f t="shared" ref="L36:L39" si="8">E36/$E$40</f>
        <v>0.033178860266005</v>
      </c>
      <c r="M36" s="56">
        <f t="shared" si="1"/>
        <v>1762.99191909444</v>
      </c>
      <c r="N36" s="55"/>
      <c r="O36" s="56">
        <f t="shared" si="3"/>
        <v>0</v>
      </c>
    </row>
    <row r="37" ht="16.4" customHeight="1" spans="1:15">
      <c r="A37" s="33"/>
      <c r="B37" s="17">
        <v>2</v>
      </c>
      <c r="C37" s="18" t="s">
        <v>22</v>
      </c>
      <c r="D37" s="19" t="s">
        <v>54</v>
      </c>
      <c r="E37" s="20">
        <v>36919.55</v>
      </c>
      <c r="F37" s="21">
        <v>2063</v>
      </c>
      <c r="G37" s="22">
        <v>24</v>
      </c>
      <c r="H37" s="23">
        <v>9</v>
      </c>
      <c r="I37" s="23">
        <v>15</v>
      </c>
      <c r="J37" s="21">
        <v>49512</v>
      </c>
      <c r="K37" s="54">
        <v>1.024</v>
      </c>
      <c r="L37" s="55">
        <f t="shared" si="8"/>
        <v>0.377420550574561</v>
      </c>
      <c r="M37" s="56">
        <f t="shared" si="1"/>
        <v>18686.8463000477</v>
      </c>
      <c r="N37" s="55"/>
      <c r="O37" s="56">
        <f t="shared" si="3"/>
        <v>0</v>
      </c>
    </row>
    <row r="38" ht="16.4" customHeight="1" spans="1:15">
      <c r="A38" s="33"/>
      <c r="B38" s="17">
        <v>3</v>
      </c>
      <c r="C38" s="18" t="s">
        <v>24</v>
      </c>
      <c r="D38" s="19" t="s">
        <v>55</v>
      </c>
      <c r="E38" s="20">
        <v>13271.33</v>
      </c>
      <c r="F38" s="21">
        <v>1680</v>
      </c>
      <c r="G38" s="22">
        <v>22</v>
      </c>
      <c r="H38" s="23">
        <v>8</v>
      </c>
      <c r="I38" s="23">
        <v>14</v>
      </c>
      <c r="J38" s="21">
        <v>36960</v>
      </c>
      <c r="K38" s="54">
        <v>1.08</v>
      </c>
      <c r="L38" s="55">
        <f t="shared" si="8"/>
        <v>0.135669927598161</v>
      </c>
      <c r="M38" s="56">
        <f t="shared" ref="M38:M69" si="9">J38*L38</f>
        <v>5014.36052402804</v>
      </c>
      <c r="N38" s="55"/>
      <c r="O38" s="56">
        <f t="shared" si="3"/>
        <v>0</v>
      </c>
    </row>
    <row r="39" ht="16.4" customHeight="1" spans="1:15">
      <c r="A39" s="33"/>
      <c r="B39" s="17">
        <v>4</v>
      </c>
      <c r="C39" s="18" t="s">
        <v>26</v>
      </c>
      <c r="D39" s="19" t="s">
        <v>42</v>
      </c>
      <c r="E39" s="20">
        <v>44384.26</v>
      </c>
      <c r="F39" s="21">
        <v>1295</v>
      </c>
      <c r="G39" s="22">
        <v>21</v>
      </c>
      <c r="H39" s="23">
        <v>8</v>
      </c>
      <c r="I39" s="23">
        <v>13</v>
      </c>
      <c r="J39" s="21">
        <v>27195</v>
      </c>
      <c r="K39" s="54">
        <v>1.098</v>
      </c>
      <c r="L39" s="55">
        <f t="shared" si="8"/>
        <v>0.453730661561273</v>
      </c>
      <c r="M39" s="56">
        <f t="shared" si="9"/>
        <v>12339.2053411588</v>
      </c>
      <c r="N39" s="55"/>
      <c r="O39" s="56">
        <f t="shared" si="3"/>
        <v>0</v>
      </c>
    </row>
    <row r="40" ht="16.4" customHeight="1" spans="1:15">
      <c r="A40" s="33"/>
      <c r="B40" s="33"/>
      <c r="C40" s="30" t="s">
        <v>51</v>
      </c>
      <c r="D40" s="30"/>
      <c r="E40" s="25">
        <v>97820.72</v>
      </c>
      <c r="F40" s="26">
        <v>1668</v>
      </c>
      <c r="G40" s="27">
        <v>22</v>
      </c>
      <c r="H40" s="28" t="s">
        <v>29</v>
      </c>
      <c r="I40" s="28" t="s">
        <v>29</v>
      </c>
      <c r="J40" s="26">
        <f>M40</f>
        <v>37803.404084329</v>
      </c>
      <c r="K40" s="57">
        <v>1.065</v>
      </c>
      <c r="L40" s="55">
        <f>SUM(L36:L39)</f>
        <v>1</v>
      </c>
      <c r="M40" s="58">
        <f>SUM(M36:M39)</f>
        <v>37803.404084329</v>
      </c>
      <c r="N40" s="55">
        <f>E40/$E$77</f>
        <v>0.0689714676332829</v>
      </c>
      <c r="O40" s="56">
        <f t="shared" si="3"/>
        <v>2607.35626123021</v>
      </c>
    </row>
    <row r="41" ht="16" customHeight="1" spans="1:15">
      <c r="A41" s="35" t="s">
        <v>499</v>
      </c>
      <c r="B41" s="36">
        <v>1</v>
      </c>
      <c r="C41" s="37" t="s">
        <v>20</v>
      </c>
      <c r="D41" s="38" t="s">
        <v>156</v>
      </c>
      <c r="E41" s="20">
        <v>10146.03</v>
      </c>
      <c r="F41" s="21">
        <v>2032</v>
      </c>
      <c r="G41" s="22">
        <v>26</v>
      </c>
      <c r="H41" s="23">
        <v>8</v>
      </c>
      <c r="I41" s="23">
        <v>18</v>
      </c>
      <c r="J41" s="21">
        <v>52832</v>
      </c>
      <c r="K41" s="54">
        <v>1.012</v>
      </c>
      <c r="L41" s="55">
        <f t="shared" ref="L41:L46" si="10">E41/$E$47</f>
        <v>0.0630472733843734</v>
      </c>
      <c r="M41" s="56">
        <f t="shared" si="9"/>
        <v>3330.91354744321</v>
      </c>
      <c r="N41" s="55"/>
      <c r="O41" s="56">
        <f t="shared" si="3"/>
        <v>0</v>
      </c>
    </row>
    <row r="42" ht="16" customHeight="1" spans="1:15">
      <c r="A42" s="35"/>
      <c r="B42" s="17">
        <v>2</v>
      </c>
      <c r="C42" s="18" t="s">
        <v>22</v>
      </c>
      <c r="D42" s="19" t="s">
        <v>500</v>
      </c>
      <c r="E42" s="20">
        <v>24746.69</v>
      </c>
      <c r="F42" s="21">
        <v>1663</v>
      </c>
      <c r="G42" s="22">
        <v>23</v>
      </c>
      <c r="H42" s="23">
        <v>7</v>
      </c>
      <c r="I42" s="23">
        <v>16</v>
      </c>
      <c r="J42" s="21">
        <v>38249</v>
      </c>
      <c r="K42" s="54">
        <v>1.061</v>
      </c>
      <c r="L42" s="55">
        <f t="shared" si="10"/>
        <v>0.153775548642014</v>
      </c>
      <c r="M42" s="56">
        <f t="shared" si="9"/>
        <v>5881.76096000841</v>
      </c>
      <c r="N42" s="55"/>
      <c r="O42" s="56">
        <f t="shared" ref="O42:O76" si="11">M42*N42</f>
        <v>0</v>
      </c>
    </row>
    <row r="43" ht="16" customHeight="1" spans="1:15">
      <c r="A43" s="35"/>
      <c r="B43" s="17">
        <v>3</v>
      </c>
      <c r="C43" s="18" t="s">
        <v>24</v>
      </c>
      <c r="D43" s="19" t="s">
        <v>501</v>
      </c>
      <c r="E43" s="20">
        <v>6275.91</v>
      </c>
      <c r="F43" s="21">
        <v>1690</v>
      </c>
      <c r="G43" s="22">
        <v>23</v>
      </c>
      <c r="H43" s="23">
        <v>7</v>
      </c>
      <c r="I43" s="23">
        <v>16</v>
      </c>
      <c r="J43" s="21">
        <v>38870</v>
      </c>
      <c r="K43" s="54">
        <v>1.056</v>
      </c>
      <c r="L43" s="55">
        <f t="shared" si="10"/>
        <v>0.0389984076043263</v>
      </c>
      <c r="M43" s="56">
        <f t="shared" si="9"/>
        <v>1515.86810358016</v>
      </c>
      <c r="N43" s="55"/>
      <c r="O43" s="56">
        <f t="shared" si="11"/>
        <v>0</v>
      </c>
    </row>
    <row r="44" ht="16" customHeight="1" spans="1:15">
      <c r="A44" s="35"/>
      <c r="B44" s="17">
        <v>4</v>
      </c>
      <c r="C44" s="18" t="s">
        <v>26</v>
      </c>
      <c r="D44" s="31" t="s">
        <v>153</v>
      </c>
      <c r="E44" s="20">
        <v>16838.27</v>
      </c>
      <c r="F44" s="21">
        <v>1701</v>
      </c>
      <c r="G44" s="22">
        <v>25</v>
      </c>
      <c r="H44" s="23">
        <v>8</v>
      </c>
      <c r="I44" s="23">
        <v>17</v>
      </c>
      <c r="J44" s="21">
        <v>42525</v>
      </c>
      <c r="K44" s="54">
        <v>1.035</v>
      </c>
      <c r="L44" s="55">
        <f t="shared" si="10"/>
        <v>0.104632749164934</v>
      </c>
      <c r="M44" s="56">
        <f t="shared" si="9"/>
        <v>4449.50765823881</v>
      </c>
      <c r="N44" s="55"/>
      <c r="O44" s="56">
        <f t="shared" si="11"/>
        <v>0</v>
      </c>
    </row>
    <row r="45" ht="16" customHeight="1" spans="1:15">
      <c r="A45" s="35"/>
      <c r="B45" s="17">
        <v>5</v>
      </c>
      <c r="C45" s="18" t="s">
        <v>57</v>
      </c>
      <c r="D45" s="19" t="s">
        <v>55</v>
      </c>
      <c r="E45" s="20">
        <v>62881.45</v>
      </c>
      <c r="F45" s="21">
        <v>1305</v>
      </c>
      <c r="G45" s="22">
        <v>22</v>
      </c>
      <c r="H45" s="23">
        <v>6</v>
      </c>
      <c r="I45" s="23">
        <v>16</v>
      </c>
      <c r="J45" s="21">
        <v>28710</v>
      </c>
      <c r="K45" s="54">
        <v>1.065</v>
      </c>
      <c r="L45" s="55">
        <f t="shared" si="10"/>
        <v>0.390744357049585</v>
      </c>
      <c r="M45" s="56">
        <f t="shared" si="9"/>
        <v>11218.2704908936</v>
      </c>
      <c r="N45" s="55"/>
      <c r="O45" s="56">
        <f t="shared" si="11"/>
        <v>0</v>
      </c>
    </row>
    <row r="46" ht="16" customHeight="1" spans="1:15">
      <c r="A46" s="35"/>
      <c r="B46" s="17">
        <v>6</v>
      </c>
      <c r="C46" s="18" t="s">
        <v>94</v>
      </c>
      <c r="D46" s="19" t="s">
        <v>42</v>
      </c>
      <c r="E46" s="20">
        <v>40038.99</v>
      </c>
      <c r="F46" s="21">
        <v>1091</v>
      </c>
      <c r="G46" s="22">
        <v>23</v>
      </c>
      <c r="H46" s="23">
        <v>6</v>
      </c>
      <c r="I46" s="23">
        <v>17</v>
      </c>
      <c r="J46" s="21">
        <v>25093</v>
      </c>
      <c r="K46" s="54">
        <v>1.095</v>
      </c>
      <c r="L46" s="55">
        <f t="shared" si="10"/>
        <v>0.248801664154767</v>
      </c>
      <c r="M46" s="56">
        <f t="shared" si="9"/>
        <v>6243.18015863557</v>
      </c>
      <c r="N46" s="55"/>
      <c r="O46" s="56">
        <f t="shared" si="11"/>
        <v>0</v>
      </c>
    </row>
    <row r="47" ht="16" customHeight="1" spans="1:15">
      <c r="A47" s="39"/>
      <c r="B47" s="14"/>
      <c r="C47" s="30" t="s">
        <v>51</v>
      </c>
      <c r="D47" s="30"/>
      <c r="E47" s="25">
        <v>160927.34</v>
      </c>
      <c r="F47" s="26">
        <v>1409</v>
      </c>
      <c r="G47" s="27">
        <v>23</v>
      </c>
      <c r="H47" s="28" t="s">
        <v>29</v>
      </c>
      <c r="I47" s="28" t="s">
        <v>29</v>
      </c>
      <c r="J47" s="26">
        <f>M47</f>
        <v>32639.5009187998</v>
      </c>
      <c r="K47" s="57">
        <v>1.065</v>
      </c>
      <c r="L47" s="55">
        <f>SUM(L41:L46)</f>
        <v>1</v>
      </c>
      <c r="M47" s="58">
        <f>SUM(M41:M46)</f>
        <v>32639.5009187998</v>
      </c>
      <c r="N47" s="55">
        <f>E47/$E$77</f>
        <v>0.113466705439505</v>
      </c>
      <c r="O47" s="56">
        <f t="shared" si="11"/>
        <v>3703.49663644591</v>
      </c>
    </row>
    <row r="48" ht="16" customHeight="1" spans="1:15">
      <c r="A48" s="14" t="s">
        <v>502</v>
      </c>
      <c r="B48" s="17">
        <v>1</v>
      </c>
      <c r="C48" s="18" t="s">
        <v>20</v>
      </c>
      <c r="D48" s="31" t="s">
        <v>64</v>
      </c>
      <c r="E48" s="40">
        <v>3955.06</v>
      </c>
      <c r="F48" s="21">
        <v>2332</v>
      </c>
      <c r="G48" s="22">
        <v>25</v>
      </c>
      <c r="H48" s="23">
        <v>9</v>
      </c>
      <c r="I48" s="23">
        <v>16</v>
      </c>
      <c r="J48" s="21">
        <v>58300</v>
      </c>
      <c r="K48" s="54">
        <v>1.018</v>
      </c>
      <c r="L48" s="55">
        <f t="shared" ref="L48:L51" si="12">E48/$E$52</f>
        <v>0.0292823316645002</v>
      </c>
      <c r="M48" s="56">
        <f t="shared" si="9"/>
        <v>1707.15993604036</v>
      </c>
      <c r="N48" s="55"/>
      <c r="O48" s="56">
        <f t="shared" si="11"/>
        <v>0</v>
      </c>
    </row>
    <row r="49" ht="16" customHeight="1" spans="1:15">
      <c r="A49" s="14"/>
      <c r="B49" s="17">
        <v>2</v>
      </c>
      <c r="C49" s="18" t="s">
        <v>22</v>
      </c>
      <c r="D49" s="19" t="s">
        <v>503</v>
      </c>
      <c r="E49" s="40">
        <v>1580.93</v>
      </c>
      <c r="F49" s="21">
        <v>1768</v>
      </c>
      <c r="G49" s="22">
        <v>25</v>
      </c>
      <c r="H49" s="23">
        <v>9</v>
      </c>
      <c r="I49" s="23">
        <v>16</v>
      </c>
      <c r="J49" s="21">
        <v>44200</v>
      </c>
      <c r="K49" s="54">
        <v>1.022</v>
      </c>
      <c r="L49" s="55">
        <f t="shared" si="12"/>
        <v>0.0117048329477576</v>
      </c>
      <c r="M49" s="56">
        <f t="shared" si="9"/>
        <v>517.353616290887</v>
      </c>
      <c r="N49" s="55"/>
      <c r="O49" s="56">
        <f t="shared" si="11"/>
        <v>0</v>
      </c>
    </row>
    <row r="50" ht="16" customHeight="1" spans="1:15">
      <c r="A50" s="14"/>
      <c r="B50" s="17">
        <v>3</v>
      </c>
      <c r="C50" s="18" t="s">
        <v>24</v>
      </c>
      <c r="D50" s="19" t="s">
        <v>54</v>
      </c>
      <c r="E50" s="41">
        <v>42486.56</v>
      </c>
      <c r="F50" s="21">
        <v>1743</v>
      </c>
      <c r="G50" s="22">
        <v>25</v>
      </c>
      <c r="H50" s="23">
        <v>9</v>
      </c>
      <c r="I50" s="23">
        <v>16</v>
      </c>
      <c r="J50" s="21">
        <v>43575</v>
      </c>
      <c r="K50" s="54">
        <v>1.027</v>
      </c>
      <c r="L50" s="55">
        <f t="shared" si="12"/>
        <v>0.314560472206158</v>
      </c>
      <c r="M50" s="56">
        <f t="shared" si="9"/>
        <v>13706.9725763833</v>
      </c>
      <c r="N50" s="55"/>
      <c r="O50" s="56">
        <f t="shared" si="11"/>
        <v>0</v>
      </c>
    </row>
    <row r="51" ht="16" customHeight="1" spans="1:15">
      <c r="A51" s="14"/>
      <c r="B51" s="17">
        <v>4</v>
      </c>
      <c r="C51" s="18" t="s">
        <v>26</v>
      </c>
      <c r="D51" s="42" t="s">
        <v>504</v>
      </c>
      <c r="E51" s="40">
        <v>87043.88</v>
      </c>
      <c r="F51" s="21">
        <v>1217</v>
      </c>
      <c r="G51" s="22">
        <v>23</v>
      </c>
      <c r="H51" s="23">
        <v>8</v>
      </c>
      <c r="I51" s="23">
        <v>15</v>
      </c>
      <c r="J51" s="21">
        <v>27991</v>
      </c>
      <c r="K51" s="54">
        <v>1.086</v>
      </c>
      <c r="L51" s="55">
        <f t="shared" si="12"/>
        <v>0.644452363181584</v>
      </c>
      <c r="M51" s="56">
        <f t="shared" si="9"/>
        <v>18038.8660978157</v>
      </c>
      <c r="N51" s="55"/>
      <c r="O51" s="56">
        <f t="shared" si="11"/>
        <v>0</v>
      </c>
    </row>
    <row r="52" ht="16" customHeight="1" spans="1:15">
      <c r="A52" s="14"/>
      <c r="B52" s="14"/>
      <c r="C52" s="30" t="s">
        <v>51</v>
      </c>
      <c r="D52" s="30"/>
      <c r="E52" s="25">
        <v>135066.43</v>
      </c>
      <c r="F52" s="26">
        <v>1414</v>
      </c>
      <c r="G52" s="27">
        <v>24</v>
      </c>
      <c r="H52" s="28" t="s">
        <v>29</v>
      </c>
      <c r="I52" s="28" t="s">
        <v>29</v>
      </c>
      <c r="J52" s="26">
        <f>M52</f>
        <v>33970.3522265303</v>
      </c>
      <c r="K52" s="57">
        <v>1.065</v>
      </c>
      <c r="L52" s="55">
        <f>SUM(L48:L51)</f>
        <v>1</v>
      </c>
      <c r="M52" s="58">
        <f>SUM(M48:M51)</f>
        <v>33970.3522265303</v>
      </c>
      <c r="N52" s="55">
        <f>E52/$E$77</f>
        <v>0.0952326859287897</v>
      </c>
      <c r="O52" s="56">
        <f t="shared" si="11"/>
        <v>3235.08788447952</v>
      </c>
    </row>
    <row r="53" ht="16" customHeight="1" spans="1:15">
      <c r="A53" s="14" t="s">
        <v>505</v>
      </c>
      <c r="B53" s="17">
        <v>1</v>
      </c>
      <c r="C53" s="18" t="s">
        <v>20</v>
      </c>
      <c r="D53" s="19" t="s">
        <v>506</v>
      </c>
      <c r="E53" s="20">
        <v>29349</v>
      </c>
      <c r="F53" s="21">
        <v>1659</v>
      </c>
      <c r="G53" s="22">
        <v>22</v>
      </c>
      <c r="H53" s="23">
        <v>7</v>
      </c>
      <c r="I53" s="23">
        <v>15</v>
      </c>
      <c r="J53" s="21">
        <v>36498</v>
      </c>
      <c r="K53" s="54">
        <v>1.065</v>
      </c>
      <c r="L53" s="55">
        <f t="shared" ref="L53:L56" si="13">E53/$E$57</f>
        <v>0.250053079514988</v>
      </c>
      <c r="M53" s="56">
        <f t="shared" si="9"/>
        <v>9126.43729613803</v>
      </c>
      <c r="N53" s="55"/>
      <c r="O53" s="56">
        <f t="shared" si="11"/>
        <v>0</v>
      </c>
    </row>
    <row r="54" ht="16" customHeight="1" spans="1:15">
      <c r="A54" s="14"/>
      <c r="B54" s="17">
        <v>2</v>
      </c>
      <c r="C54" s="18" t="s">
        <v>22</v>
      </c>
      <c r="D54" s="19" t="s">
        <v>507</v>
      </c>
      <c r="E54" s="20">
        <v>35871</v>
      </c>
      <c r="F54" s="21">
        <v>1677</v>
      </c>
      <c r="G54" s="22">
        <v>24</v>
      </c>
      <c r="H54" s="23">
        <v>7</v>
      </c>
      <c r="I54" s="23">
        <v>17</v>
      </c>
      <c r="J54" s="21">
        <v>40248</v>
      </c>
      <c r="K54" s="54">
        <v>1.065</v>
      </c>
      <c r="L54" s="55">
        <f t="shared" si="13"/>
        <v>0.305620430518318</v>
      </c>
      <c r="M54" s="56">
        <f t="shared" si="9"/>
        <v>12300.6110875013</v>
      </c>
      <c r="N54" s="55"/>
      <c r="O54" s="56">
        <f t="shared" si="11"/>
        <v>0</v>
      </c>
    </row>
    <row r="55" ht="16" customHeight="1" spans="1:15">
      <c r="A55" s="14"/>
      <c r="B55" s="17">
        <v>3</v>
      </c>
      <c r="C55" s="18" t="s">
        <v>24</v>
      </c>
      <c r="D55" s="19" t="s">
        <v>493</v>
      </c>
      <c r="E55" s="20">
        <v>49527.08</v>
      </c>
      <c r="F55" s="21">
        <v>1288</v>
      </c>
      <c r="G55" s="22">
        <v>22</v>
      </c>
      <c r="H55" s="23">
        <v>7</v>
      </c>
      <c r="I55" s="23">
        <v>15</v>
      </c>
      <c r="J55" s="21">
        <v>28336</v>
      </c>
      <c r="K55" s="54">
        <v>1.068</v>
      </c>
      <c r="L55" s="55">
        <f t="shared" si="13"/>
        <v>0.421970045772775</v>
      </c>
      <c r="M55" s="56">
        <f t="shared" si="9"/>
        <v>11956.9432170173</v>
      </c>
      <c r="N55" s="55"/>
      <c r="O55" s="56">
        <f t="shared" si="11"/>
        <v>0</v>
      </c>
    </row>
    <row r="56" ht="16" customHeight="1" spans="1:15">
      <c r="A56" s="14"/>
      <c r="B56" s="17">
        <v>4</v>
      </c>
      <c r="C56" s="18" t="s">
        <v>26</v>
      </c>
      <c r="D56" s="19" t="s">
        <v>53</v>
      </c>
      <c r="E56" s="20">
        <v>2624</v>
      </c>
      <c r="F56" s="21">
        <v>2175</v>
      </c>
      <c r="G56" s="22">
        <v>27</v>
      </c>
      <c r="H56" s="23">
        <v>7</v>
      </c>
      <c r="I56" s="23">
        <v>20</v>
      </c>
      <c r="J56" s="21">
        <v>58725</v>
      </c>
      <c r="K56" s="54">
        <v>1.012</v>
      </c>
      <c r="L56" s="55">
        <f t="shared" si="13"/>
        <v>0.022356444193919</v>
      </c>
      <c r="M56" s="56">
        <f t="shared" si="9"/>
        <v>1312.88218528789</v>
      </c>
      <c r="N56" s="55"/>
      <c r="O56" s="56">
        <f t="shared" si="11"/>
        <v>0</v>
      </c>
    </row>
    <row r="57" ht="16" customHeight="1" spans="1:15">
      <c r="A57" s="14"/>
      <c r="B57" s="14"/>
      <c r="C57" s="30" t="s">
        <v>51</v>
      </c>
      <c r="D57" s="30"/>
      <c r="E57" s="43">
        <v>117371.08</v>
      </c>
      <c r="F57" s="26">
        <v>1519</v>
      </c>
      <c r="G57" s="27">
        <v>23</v>
      </c>
      <c r="H57" s="28" t="s">
        <v>29</v>
      </c>
      <c r="I57" s="28" t="s">
        <v>29</v>
      </c>
      <c r="J57" s="26">
        <f>M57</f>
        <v>34696.8737859445</v>
      </c>
      <c r="K57" s="57">
        <v>1.065</v>
      </c>
      <c r="L57" s="55">
        <f>SUM(L53:L56)</f>
        <v>1</v>
      </c>
      <c r="M57" s="58">
        <f>SUM(M53:M56)</f>
        <v>34696.8737859445</v>
      </c>
      <c r="N57" s="55">
        <f>E57/$E$77</f>
        <v>0.0827560423323756</v>
      </c>
      <c r="O57" s="56">
        <f t="shared" si="11"/>
        <v>2871.37595583072</v>
      </c>
    </row>
    <row r="58" ht="16" customHeight="1" spans="1:15">
      <c r="A58" s="14" t="s">
        <v>508</v>
      </c>
      <c r="B58" s="17">
        <v>1</v>
      </c>
      <c r="C58" s="18" t="s">
        <v>20</v>
      </c>
      <c r="D58" s="44" t="s">
        <v>509</v>
      </c>
      <c r="E58" s="20">
        <v>35150.06</v>
      </c>
      <c r="F58" s="21">
        <v>1337</v>
      </c>
      <c r="G58" s="22">
        <v>20</v>
      </c>
      <c r="H58" s="23">
        <v>7</v>
      </c>
      <c r="I58" s="23">
        <v>13</v>
      </c>
      <c r="J58" s="21">
        <v>26740</v>
      </c>
      <c r="K58" s="54">
        <v>1.09</v>
      </c>
      <c r="L58" s="55">
        <f t="shared" ref="L58:L63" si="14">E58/$E$64</f>
        <v>0.299009942765426</v>
      </c>
      <c r="M58" s="56">
        <f t="shared" si="9"/>
        <v>7995.5258695475</v>
      </c>
      <c r="N58" s="55"/>
      <c r="O58" s="56">
        <f t="shared" si="11"/>
        <v>0</v>
      </c>
    </row>
    <row r="59" ht="16" customHeight="1" spans="1:15">
      <c r="A59" s="14"/>
      <c r="B59" s="17">
        <v>2</v>
      </c>
      <c r="C59" s="18" t="s">
        <v>22</v>
      </c>
      <c r="D59" s="44" t="s">
        <v>510</v>
      </c>
      <c r="E59" s="20">
        <v>5806.19</v>
      </c>
      <c r="F59" s="21">
        <v>1560</v>
      </c>
      <c r="G59" s="22">
        <v>22</v>
      </c>
      <c r="H59" s="23">
        <v>7</v>
      </c>
      <c r="I59" s="23">
        <v>15</v>
      </c>
      <c r="J59" s="21">
        <v>34320</v>
      </c>
      <c r="K59" s="54">
        <v>1.057</v>
      </c>
      <c r="L59" s="55">
        <f t="shared" si="14"/>
        <v>0.0493913392917449</v>
      </c>
      <c r="M59" s="56">
        <f t="shared" si="9"/>
        <v>1695.11076449268</v>
      </c>
      <c r="N59" s="55"/>
      <c r="O59" s="56">
        <f t="shared" si="11"/>
        <v>0</v>
      </c>
    </row>
    <row r="60" ht="16" customHeight="1" spans="1:15">
      <c r="A60" s="14"/>
      <c r="B60" s="17">
        <v>3</v>
      </c>
      <c r="C60" s="18" t="s">
        <v>24</v>
      </c>
      <c r="D60" s="44" t="s">
        <v>511</v>
      </c>
      <c r="E60" s="20">
        <v>5295.48</v>
      </c>
      <c r="F60" s="21">
        <v>1797</v>
      </c>
      <c r="G60" s="22">
        <v>26</v>
      </c>
      <c r="H60" s="23">
        <v>8</v>
      </c>
      <c r="I60" s="23">
        <v>18</v>
      </c>
      <c r="J60" s="21">
        <v>46722</v>
      </c>
      <c r="K60" s="54">
        <v>1.033</v>
      </c>
      <c r="L60" s="55">
        <f t="shared" si="14"/>
        <v>0.0450468981195326</v>
      </c>
      <c r="M60" s="56">
        <f t="shared" si="9"/>
        <v>2104.6811739408</v>
      </c>
      <c r="N60" s="55"/>
      <c r="O60" s="56">
        <f t="shared" si="11"/>
        <v>0</v>
      </c>
    </row>
    <row r="61" ht="16" customHeight="1" spans="1:15">
      <c r="A61" s="14"/>
      <c r="B61" s="17">
        <v>4</v>
      </c>
      <c r="C61" s="18" t="s">
        <v>26</v>
      </c>
      <c r="D61" s="45" t="s">
        <v>512</v>
      </c>
      <c r="E61" s="20">
        <v>29692.01</v>
      </c>
      <c r="F61" s="21">
        <v>1837</v>
      </c>
      <c r="G61" s="22">
        <v>25</v>
      </c>
      <c r="H61" s="23">
        <v>7</v>
      </c>
      <c r="I61" s="23">
        <v>18</v>
      </c>
      <c r="J61" s="21">
        <v>45925</v>
      </c>
      <c r="K61" s="54">
        <v>1.034</v>
      </c>
      <c r="L61" s="55">
        <f t="shared" si="14"/>
        <v>0.252580115387868</v>
      </c>
      <c r="M61" s="56">
        <f t="shared" si="9"/>
        <v>11599.7417991878</v>
      </c>
      <c r="N61" s="55"/>
      <c r="O61" s="56">
        <f t="shared" si="11"/>
        <v>0</v>
      </c>
    </row>
    <row r="62" ht="16" customHeight="1" spans="1:15">
      <c r="A62" s="14"/>
      <c r="B62" s="17">
        <v>5</v>
      </c>
      <c r="C62" s="18" t="s">
        <v>57</v>
      </c>
      <c r="D62" s="46" t="s">
        <v>513</v>
      </c>
      <c r="E62" s="20">
        <v>38519.18</v>
      </c>
      <c r="F62" s="21">
        <v>1871</v>
      </c>
      <c r="G62" s="22">
        <v>22</v>
      </c>
      <c r="H62" s="23">
        <v>7</v>
      </c>
      <c r="I62" s="23">
        <v>15</v>
      </c>
      <c r="J62" s="21">
        <v>41162</v>
      </c>
      <c r="K62" s="54">
        <v>1.076</v>
      </c>
      <c r="L62" s="55">
        <f t="shared" si="14"/>
        <v>0.327669933057615</v>
      </c>
      <c r="M62" s="56">
        <f t="shared" si="9"/>
        <v>13487.5497845176</v>
      </c>
      <c r="N62" s="55"/>
      <c r="O62" s="56">
        <f t="shared" si="11"/>
        <v>0</v>
      </c>
    </row>
    <row r="63" ht="16" customHeight="1" spans="1:15">
      <c r="A63" s="14"/>
      <c r="B63" s="17">
        <v>6</v>
      </c>
      <c r="C63" s="18" t="s">
        <v>94</v>
      </c>
      <c r="D63" s="44" t="s">
        <v>156</v>
      </c>
      <c r="E63" s="20">
        <v>3091.9</v>
      </c>
      <c r="F63" s="21">
        <v>1850</v>
      </c>
      <c r="G63" s="22">
        <v>28</v>
      </c>
      <c r="H63" s="23">
        <v>9</v>
      </c>
      <c r="I63" s="23">
        <v>19</v>
      </c>
      <c r="J63" s="21">
        <v>51800</v>
      </c>
      <c r="K63" s="54">
        <v>1.013</v>
      </c>
      <c r="L63" s="55">
        <f t="shared" si="14"/>
        <v>0.0263017713778133</v>
      </c>
      <c r="M63" s="56">
        <f t="shared" si="9"/>
        <v>1362.43175737073</v>
      </c>
      <c r="N63" s="55"/>
      <c r="O63" s="56">
        <f t="shared" si="11"/>
        <v>0</v>
      </c>
    </row>
    <row r="64" ht="16" customHeight="1" spans="1:15">
      <c r="A64" s="14"/>
      <c r="B64" s="14"/>
      <c r="C64" s="30" t="s">
        <v>51</v>
      </c>
      <c r="D64" s="30"/>
      <c r="E64" s="25">
        <v>117554.82</v>
      </c>
      <c r="F64" s="26">
        <v>1683</v>
      </c>
      <c r="G64" s="27">
        <v>22</v>
      </c>
      <c r="H64" s="28" t="s">
        <v>29</v>
      </c>
      <c r="I64" s="28" t="s">
        <v>29</v>
      </c>
      <c r="J64" s="26">
        <f>M64</f>
        <v>38245.0411490571</v>
      </c>
      <c r="K64" s="57">
        <v>1.065</v>
      </c>
      <c r="L64" s="55">
        <f>SUM(L58:L63)</f>
        <v>1</v>
      </c>
      <c r="M64" s="58">
        <f>SUM(M58:M63)</f>
        <v>38245.0411490571</v>
      </c>
      <c r="N64" s="55">
        <f>E64/$E$77</f>
        <v>0.0828855937961446</v>
      </c>
      <c r="O64" s="56">
        <f t="shared" si="11"/>
        <v>3169.96294539758</v>
      </c>
    </row>
    <row r="65" ht="16" customHeight="1" spans="1:15">
      <c r="A65" s="14" t="s">
        <v>514</v>
      </c>
      <c r="B65" s="17">
        <v>1</v>
      </c>
      <c r="C65" s="18" t="s">
        <v>20</v>
      </c>
      <c r="D65" s="19" t="s">
        <v>21</v>
      </c>
      <c r="E65" s="20">
        <v>4179.45</v>
      </c>
      <c r="F65" s="21">
        <v>2617</v>
      </c>
      <c r="G65" s="22">
        <v>28</v>
      </c>
      <c r="H65" s="23">
        <v>9</v>
      </c>
      <c r="I65" s="23">
        <v>19</v>
      </c>
      <c r="J65" s="21">
        <v>73276</v>
      </c>
      <c r="K65" s="54">
        <v>1.011</v>
      </c>
      <c r="L65" s="55">
        <f t="shared" ref="L65:L69" si="15">E65/$E$70</f>
        <v>0.0345982793286322</v>
      </c>
      <c r="M65" s="56">
        <f t="shared" si="9"/>
        <v>2535.22351608485</v>
      </c>
      <c r="N65" s="55"/>
      <c r="O65" s="56">
        <f t="shared" si="11"/>
        <v>0</v>
      </c>
    </row>
    <row r="66" ht="16" customHeight="1" spans="1:15">
      <c r="A66" s="14"/>
      <c r="B66" s="17">
        <v>2</v>
      </c>
      <c r="C66" s="18" t="s">
        <v>22</v>
      </c>
      <c r="D66" s="19" t="s">
        <v>515</v>
      </c>
      <c r="E66" s="20">
        <v>20471.92</v>
      </c>
      <c r="F66" s="21">
        <v>2193</v>
      </c>
      <c r="G66" s="22">
        <v>24</v>
      </c>
      <c r="H66" s="23">
        <v>9</v>
      </c>
      <c r="I66" s="23">
        <v>15</v>
      </c>
      <c r="J66" s="21">
        <v>52632</v>
      </c>
      <c r="K66" s="54">
        <v>1.022</v>
      </c>
      <c r="L66" s="55">
        <f t="shared" si="15"/>
        <v>0.169470434280447</v>
      </c>
      <c r="M66" s="56">
        <f t="shared" si="9"/>
        <v>8919.56789704846</v>
      </c>
      <c r="N66" s="55"/>
      <c r="O66" s="56">
        <f t="shared" si="11"/>
        <v>0</v>
      </c>
    </row>
    <row r="67" ht="16" customHeight="1" spans="1:15">
      <c r="A67" s="14"/>
      <c r="B67" s="17">
        <v>3</v>
      </c>
      <c r="C67" s="18" t="s">
        <v>24</v>
      </c>
      <c r="D67" s="19" t="s">
        <v>146</v>
      </c>
      <c r="E67" s="20">
        <v>45866</v>
      </c>
      <c r="F67" s="21">
        <v>1929</v>
      </c>
      <c r="G67" s="22">
        <v>23</v>
      </c>
      <c r="H67" s="23">
        <v>8</v>
      </c>
      <c r="I67" s="23">
        <v>15</v>
      </c>
      <c r="J67" s="21">
        <v>44367</v>
      </c>
      <c r="K67" s="54">
        <v>1.076</v>
      </c>
      <c r="L67" s="55">
        <f t="shared" si="15"/>
        <v>0.379687442052673</v>
      </c>
      <c r="M67" s="56">
        <f t="shared" si="9"/>
        <v>16845.592741551</v>
      </c>
      <c r="N67" s="55"/>
      <c r="O67" s="56">
        <f t="shared" si="11"/>
        <v>0</v>
      </c>
    </row>
    <row r="68" ht="16" customHeight="1" spans="1:15">
      <c r="A68" s="14"/>
      <c r="B68" s="17">
        <v>4</v>
      </c>
      <c r="C68" s="18" t="s">
        <v>26</v>
      </c>
      <c r="D68" s="19" t="s">
        <v>516</v>
      </c>
      <c r="E68" s="20">
        <v>40483.96</v>
      </c>
      <c r="F68" s="21">
        <v>1992</v>
      </c>
      <c r="G68" s="22">
        <v>23</v>
      </c>
      <c r="H68" s="23">
        <v>8</v>
      </c>
      <c r="I68" s="23">
        <v>15</v>
      </c>
      <c r="J68" s="21">
        <v>45816</v>
      </c>
      <c r="K68" s="54">
        <v>1.072</v>
      </c>
      <c r="L68" s="55">
        <f t="shared" si="15"/>
        <v>0.335133894749111</v>
      </c>
      <c r="M68" s="56">
        <f t="shared" si="9"/>
        <v>15354.4945218253</v>
      </c>
      <c r="N68" s="55"/>
      <c r="O68" s="56">
        <f t="shared" si="11"/>
        <v>0</v>
      </c>
    </row>
    <row r="69" ht="16" customHeight="1" spans="1:15">
      <c r="A69" s="14"/>
      <c r="B69" s="17">
        <v>5</v>
      </c>
      <c r="C69" s="18" t="s">
        <v>57</v>
      </c>
      <c r="D69" s="19" t="s">
        <v>517</v>
      </c>
      <c r="E69" s="20">
        <v>9798.03</v>
      </c>
      <c r="F69" s="21">
        <v>1313</v>
      </c>
      <c r="G69" s="22">
        <v>20</v>
      </c>
      <c r="H69" s="23">
        <v>8</v>
      </c>
      <c r="I69" s="23">
        <v>12</v>
      </c>
      <c r="J69" s="21">
        <v>26260</v>
      </c>
      <c r="K69" s="54">
        <v>1.098</v>
      </c>
      <c r="L69" s="55">
        <f t="shared" si="15"/>
        <v>0.0811099495891369</v>
      </c>
      <c r="M69" s="56">
        <f t="shared" si="9"/>
        <v>2129.94727621074</v>
      </c>
      <c r="N69" s="55"/>
      <c r="O69" s="56">
        <f t="shared" si="11"/>
        <v>0</v>
      </c>
    </row>
    <row r="70" ht="16" customHeight="1" spans="1:15">
      <c r="A70" s="14"/>
      <c r="B70" s="14"/>
      <c r="C70" s="24" t="s">
        <v>67</v>
      </c>
      <c r="D70" s="24"/>
      <c r="E70" s="25">
        <v>120799.36</v>
      </c>
      <c r="F70" s="26">
        <v>1969</v>
      </c>
      <c r="G70" s="27">
        <v>23</v>
      </c>
      <c r="H70" s="28" t="s">
        <v>29</v>
      </c>
      <c r="I70" s="28" t="s">
        <v>29</v>
      </c>
      <c r="J70" s="26">
        <f>M70</f>
        <v>45784.8259527203</v>
      </c>
      <c r="K70" s="57">
        <v>1.065</v>
      </c>
      <c r="L70" s="55">
        <f>SUM(L65:L69)</f>
        <v>1</v>
      </c>
      <c r="M70" s="58">
        <f>SUM(M65:M69)</f>
        <v>45784.8259527203</v>
      </c>
      <c r="N70" s="55">
        <f>E70/$E$77</f>
        <v>0.0851732551995251</v>
      </c>
      <c r="O70" s="56">
        <f t="shared" si="11"/>
        <v>3899.64266513689</v>
      </c>
    </row>
    <row r="71" ht="16" customHeight="1" spans="1:15">
      <c r="A71" s="11" t="s">
        <v>518</v>
      </c>
      <c r="B71" s="17">
        <v>1</v>
      </c>
      <c r="C71" s="18" t="s">
        <v>20</v>
      </c>
      <c r="D71" s="60" t="s">
        <v>119</v>
      </c>
      <c r="E71" s="61">
        <v>8835.43</v>
      </c>
      <c r="F71" s="21">
        <v>1348</v>
      </c>
      <c r="G71" s="22">
        <v>22</v>
      </c>
      <c r="H71" s="23">
        <v>8</v>
      </c>
      <c r="I71" s="23">
        <v>14</v>
      </c>
      <c r="J71" s="21">
        <v>29656</v>
      </c>
      <c r="K71" s="54">
        <v>1.09</v>
      </c>
      <c r="L71" s="55">
        <f t="shared" ref="L71:L75" si="16">E71/$E$76</f>
        <v>0.149120803913577</v>
      </c>
      <c r="M71" s="56">
        <f t="shared" ref="M71:M75" si="17">J71*L71</f>
        <v>4422.32656086103</v>
      </c>
      <c r="N71" s="55"/>
      <c r="O71" s="56">
        <f t="shared" si="11"/>
        <v>0</v>
      </c>
    </row>
    <row r="72" ht="16" customHeight="1" spans="1:15">
      <c r="A72" s="11"/>
      <c r="B72" s="17">
        <v>2</v>
      </c>
      <c r="C72" s="18" t="s">
        <v>22</v>
      </c>
      <c r="D72" s="62" t="s">
        <v>130</v>
      </c>
      <c r="E72" s="63">
        <v>10142.91</v>
      </c>
      <c r="F72" s="21">
        <v>2634</v>
      </c>
      <c r="G72" s="22">
        <v>28</v>
      </c>
      <c r="H72" s="23">
        <v>9</v>
      </c>
      <c r="I72" s="23">
        <v>19</v>
      </c>
      <c r="J72" s="21">
        <v>73752</v>
      </c>
      <c r="K72" s="54">
        <v>1.03</v>
      </c>
      <c r="L72" s="55">
        <f t="shared" si="16"/>
        <v>0.171187921043238</v>
      </c>
      <c r="M72" s="56">
        <f t="shared" si="17"/>
        <v>12625.4515527809</v>
      </c>
      <c r="N72" s="55"/>
      <c r="O72" s="56">
        <f t="shared" si="11"/>
        <v>0</v>
      </c>
    </row>
    <row r="73" ht="16" customHeight="1" spans="1:15">
      <c r="A73" s="11"/>
      <c r="B73" s="17">
        <v>3</v>
      </c>
      <c r="C73" s="18" t="s">
        <v>24</v>
      </c>
      <c r="D73" s="64" t="s">
        <v>519</v>
      </c>
      <c r="E73" s="63">
        <v>7612.54</v>
      </c>
      <c r="F73" s="21">
        <v>2153</v>
      </c>
      <c r="G73" s="22">
        <v>26</v>
      </c>
      <c r="H73" s="23">
        <v>8</v>
      </c>
      <c r="I73" s="23">
        <v>18</v>
      </c>
      <c r="J73" s="21">
        <v>55978</v>
      </c>
      <c r="K73" s="54">
        <v>1.04</v>
      </c>
      <c r="L73" s="55">
        <f t="shared" si="16"/>
        <v>0.128481362494441</v>
      </c>
      <c r="M73" s="56">
        <f t="shared" si="17"/>
        <v>7192.12970971382</v>
      </c>
      <c r="N73" s="55"/>
      <c r="O73" s="56">
        <f t="shared" si="11"/>
        <v>0</v>
      </c>
    </row>
    <row r="74" ht="16" customHeight="1" spans="1:15">
      <c r="A74" s="11"/>
      <c r="B74" s="17">
        <v>4</v>
      </c>
      <c r="C74" s="18" t="s">
        <v>26</v>
      </c>
      <c r="D74" s="64" t="s">
        <v>87</v>
      </c>
      <c r="E74" s="63">
        <v>20705.59</v>
      </c>
      <c r="F74" s="21">
        <v>2049</v>
      </c>
      <c r="G74" s="22">
        <v>24</v>
      </c>
      <c r="H74" s="23">
        <v>8</v>
      </c>
      <c r="I74" s="23">
        <v>16</v>
      </c>
      <c r="J74" s="21">
        <v>49176</v>
      </c>
      <c r="K74" s="54">
        <v>1.069</v>
      </c>
      <c r="L74" s="55">
        <f t="shared" si="16"/>
        <v>0.349460549888903</v>
      </c>
      <c r="M74" s="56">
        <f t="shared" si="17"/>
        <v>17185.0720013367</v>
      </c>
      <c r="N74" s="55"/>
      <c r="O74" s="56">
        <f t="shared" si="11"/>
        <v>0</v>
      </c>
    </row>
    <row r="75" ht="16" customHeight="1" spans="1:15">
      <c r="A75" s="11"/>
      <c r="B75" s="17">
        <v>5</v>
      </c>
      <c r="C75" s="18" t="s">
        <v>57</v>
      </c>
      <c r="D75" s="62" t="s">
        <v>520</v>
      </c>
      <c r="E75" s="63">
        <v>11953.68</v>
      </c>
      <c r="F75" s="21">
        <v>1682</v>
      </c>
      <c r="G75" s="22">
        <v>23</v>
      </c>
      <c r="H75" s="23">
        <v>8</v>
      </c>
      <c r="I75" s="23">
        <v>15</v>
      </c>
      <c r="J75" s="21">
        <v>38686</v>
      </c>
      <c r="K75" s="54">
        <v>1.085</v>
      </c>
      <c r="L75" s="55">
        <f t="shared" si="16"/>
        <v>0.201749362659841</v>
      </c>
      <c r="M75" s="56">
        <f t="shared" si="17"/>
        <v>7804.87584385862</v>
      </c>
      <c r="N75" s="55"/>
      <c r="O75" s="56">
        <f t="shared" si="11"/>
        <v>0</v>
      </c>
    </row>
    <row r="76" ht="16" customHeight="1" spans="1:15">
      <c r="A76" s="11"/>
      <c r="B76" s="17"/>
      <c r="C76" s="65" t="s">
        <v>281</v>
      </c>
      <c r="D76" s="66"/>
      <c r="E76" s="25">
        <v>59250.15</v>
      </c>
      <c r="F76" s="26">
        <v>1984</v>
      </c>
      <c r="G76" s="27">
        <v>24</v>
      </c>
      <c r="H76" s="28" t="s">
        <v>29</v>
      </c>
      <c r="I76" s="28" t="s">
        <v>29</v>
      </c>
      <c r="J76" s="26">
        <f>M76</f>
        <v>49229.8556685511</v>
      </c>
      <c r="K76" s="54">
        <v>1.065</v>
      </c>
      <c r="L76" s="55">
        <f>SUM(L71:L75)</f>
        <v>1</v>
      </c>
      <c r="M76" s="58">
        <f>SUM(M71:M75)</f>
        <v>49229.8556685511</v>
      </c>
      <c r="N76" s="55">
        <f>E76/$E$77</f>
        <v>0.0417761165834003</v>
      </c>
      <c r="O76" s="56">
        <f t="shared" si="11"/>
        <v>2056.63218979336</v>
      </c>
    </row>
    <row r="77" ht="16" customHeight="1" spans="1:15">
      <c r="A77" s="67" t="s">
        <v>521</v>
      </c>
      <c r="B77" s="67"/>
      <c r="C77" s="67"/>
      <c r="D77" s="67"/>
      <c r="E77" s="25">
        <v>1418278.07</v>
      </c>
      <c r="F77" s="26">
        <v>1707</v>
      </c>
      <c r="G77" s="27">
        <v>23</v>
      </c>
      <c r="H77" s="28" t="s">
        <v>29</v>
      </c>
      <c r="I77" s="28" t="s">
        <v>29</v>
      </c>
      <c r="J77" s="26">
        <f>O77</f>
        <v>40002.8960072477</v>
      </c>
      <c r="K77" s="57">
        <v>1.065</v>
      </c>
      <c r="L77" s="55"/>
      <c r="M77" s="56"/>
      <c r="N77" s="55">
        <f>SUM(N6:N76)</f>
        <v>0.999999992949196</v>
      </c>
      <c r="O77" s="58">
        <f>SUM(O9:O76)</f>
        <v>40002.8960072477</v>
      </c>
    </row>
  </sheetData>
  <mergeCells count="42">
    <mergeCell ref="A1:J1"/>
    <mergeCell ref="A2:O2"/>
    <mergeCell ref="G3:I3"/>
    <mergeCell ref="C9:D9"/>
    <mergeCell ref="C14:D14"/>
    <mergeCell ref="C19:D19"/>
    <mergeCell ref="C24:D24"/>
    <mergeCell ref="C30:D30"/>
    <mergeCell ref="C35:D35"/>
    <mergeCell ref="C40:D40"/>
    <mergeCell ref="C47:D47"/>
    <mergeCell ref="C52:D52"/>
    <mergeCell ref="C57:D57"/>
    <mergeCell ref="C64:D64"/>
    <mergeCell ref="C70:D70"/>
    <mergeCell ref="C76:D76"/>
    <mergeCell ref="A77:D77"/>
    <mergeCell ref="A3:A4"/>
    <mergeCell ref="A5:A9"/>
    <mergeCell ref="A10:A14"/>
    <mergeCell ref="A15:A19"/>
    <mergeCell ref="A20:A24"/>
    <mergeCell ref="A25:A30"/>
    <mergeCell ref="A31:A35"/>
    <mergeCell ref="A36:A40"/>
    <mergeCell ref="A41:A47"/>
    <mergeCell ref="A48:A52"/>
    <mergeCell ref="A53:A57"/>
    <mergeCell ref="A58:A64"/>
    <mergeCell ref="A65:A70"/>
    <mergeCell ref="A71:A76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  <mergeCell ref="O3:O4"/>
  </mergeCells>
  <printOptions horizontalCentered="1"/>
  <pageMargins left="1.0625" right="1.0625" top="1.18055555555556" bottom="1.18055555555556" header="0.314583333333333" footer="0.314583333333333"/>
  <pageSetup paperSize="9" firstPageNumber="6" orientation="portrait" useFirstPageNumber="1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workbookViewId="0">
      <selection activeCell="A1" sqref="A1:J1"/>
    </sheetView>
  </sheetViews>
  <sheetFormatPr defaultColWidth="9" defaultRowHeight="13.5"/>
  <cols>
    <col min="1" max="1" width="11.125" style="160" customWidth="1"/>
    <col min="2" max="2" width="9.15833333333333" style="160" customWidth="1"/>
    <col min="3" max="3" width="11.8833333333333" style="160" customWidth="1"/>
    <col min="4" max="4" width="18.8833333333333" style="160" customWidth="1"/>
    <col min="5" max="5" width="14.6" style="160" customWidth="1"/>
    <col min="6" max="6" width="10.6666666666667" style="160" hidden="1" customWidth="1"/>
    <col min="7" max="8" width="10.4416666666667" style="160" hidden="1" customWidth="1"/>
    <col min="9" max="9" width="10.3333333333333" style="160" hidden="1" customWidth="1"/>
    <col min="10" max="10" width="13.375" style="160" customWidth="1"/>
    <col min="11" max="11" width="12.3333333333333" style="160" hidden="1" customWidth="1"/>
    <col min="12" max="12" width="0.216666666666667" style="71" hidden="1" customWidth="1"/>
    <col min="13" max="13" width="15.2166666666667" style="238" hidden="1" customWidth="1"/>
    <col min="14" max="16384" width="9" style="160"/>
  </cols>
  <sheetData>
    <row r="1" ht="25" customHeight="1" spans="1:10">
      <c r="A1" s="239" t="s">
        <v>1</v>
      </c>
      <c r="B1" s="239"/>
      <c r="C1" s="239"/>
      <c r="D1" s="239"/>
      <c r="E1" s="239"/>
      <c r="F1" s="239"/>
      <c r="G1" s="239"/>
      <c r="H1" s="239"/>
      <c r="I1" s="239"/>
      <c r="J1" s="239"/>
    </row>
    <row r="2" ht="19" customHeight="1" spans="1:15">
      <c r="A2" s="7" t="s">
        <v>69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71"/>
      <c r="N2" s="272"/>
      <c r="O2" s="272"/>
    </row>
    <row r="3" ht="16.2" customHeight="1" spans="1:13">
      <c r="A3" s="241" t="s">
        <v>3</v>
      </c>
      <c r="B3" s="9" t="s">
        <v>4</v>
      </c>
      <c r="C3" s="10" t="s">
        <v>5</v>
      </c>
      <c r="D3" s="11" t="s">
        <v>6</v>
      </c>
      <c r="E3" s="242" t="s">
        <v>7</v>
      </c>
      <c r="F3" s="243" t="s">
        <v>70</v>
      </c>
      <c r="G3" s="243" t="s">
        <v>71</v>
      </c>
      <c r="H3" s="244"/>
      <c r="I3" s="244"/>
      <c r="J3" s="243" t="s">
        <v>72</v>
      </c>
      <c r="K3" s="273" t="s">
        <v>11</v>
      </c>
      <c r="L3" s="274" t="s">
        <v>14</v>
      </c>
      <c r="M3" s="275" t="s">
        <v>73</v>
      </c>
    </row>
    <row r="4" ht="8" customHeight="1" spans="1:13">
      <c r="A4" s="241"/>
      <c r="B4" s="8"/>
      <c r="C4" s="163"/>
      <c r="D4" s="14"/>
      <c r="E4" s="245"/>
      <c r="F4" s="244"/>
      <c r="G4" s="243" t="s">
        <v>74</v>
      </c>
      <c r="H4" s="246" t="s">
        <v>75</v>
      </c>
      <c r="I4" s="246" t="s">
        <v>76</v>
      </c>
      <c r="J4" s="244"/>
      <c r="K4" s="276"/>
      <c r="L4" s="277"/>
      <c r="M4" s="278"/>
    </row>
    <row r="5" ht="23" customHeight="1" spans="1:13">
      <c r="A5" s="247" t="s">
        <v>77</v>
      </c>
      <c r="B5" s="17">
        <v>1</v>
      </c>
      <c r="C5" s="18" t="s">
        <v>20</v>
      </c>
      <c r="D5" s="167" t="s">
        <v>64</v>
      </c>
      <c r="E5" s="248">
        <v>7127.66</v>
      </c>
      <c r="F5" s="249">
        <v>1539</v>
      </c>
      <c r="G5" s="170">
        <v>28</v>
      </c>
      <c r="H5" s="170">
        <v>9</v>
      </c>
      <c r="I5" s="170">
        <v>19</v>
      </c>
      <c r="J5" s="169">
        <v>43092</v>
      </c>
      <c r="K5" s="279">
        <v>1.098</v>
      </c>
      <c r="L5" s="280">
        <f>E5/E10*J5</f>
        <v>12604.6330907595</v>
      </c>
      <c r="M5" s="281"/>
    </row>
    <row r="6" ht="21" customHeight="1" spans="1:13">
      <c r="A6" s="247"/>
      <c r="B6" s="17">
        <v>2</v>
      </c>
      <c r="C6" s="18" t="s">
        <v>22</v>
      </c>
      <c r="D6" s="167" t="s">
        <v>78</v>
      </c>
      <c r="E6" s="248">
        <v>3276.102653</v>
      </c>
      <c r="F6" s="249">
        <v>2536</v>
      </c>
      <c r="G6" s="170">
        <v>28</v>
      </c>
      <c r="H6" s="170">
        <v>9</v>
      </c>
      <c r="I6" s="170">
        <v>19</v>
      </c>
      <c r="J6" s="169">
        <v>71008</v>
      </c>
      <c r="K6" s="279">
        <v>1.096</v>
      </c>
      <c r="L6" s="280">
        <f>E6/E10*J6</f>
        <v>9546.65798706093</v>
      </c>
      <c r="M6" s="281"/>
    </row>
    <row r="7" ht="21" customHeight="1" spans="1:13">
      <c r="A7" s="247"/>
      <c r="B7" s="17">
        <v>3</v>
      </c>
      <c r="C7" s="18" t="s">
        <v>24</v>
      </c>
      <c r="D7" s="167" t="s">
        <v>79</v>
      </c>
      <c r="E7" s="248">
        <v>5807.826945</v>
      </c>
      <c r="F7" s="249">
        <v>7978</v>
      </c>
      <c r="G7" s="170">
        <v>28</v>
      </c>
      <c r="H7" s="170">
        <v>8</v>
      </c>
      <c r="I7" s="170">
        <v>20</v>
      </c>
      <c r="J7" s="169">
        <v>223384</v>
      </c>
      <c r="K7" s="279">
        <v>1.032</v>
      </c>
      <c r="L7" s="280">
        <f>E7/E10*J7</f>
        <v>53241.7488762991</v>
      </c>
      <c r="M7" s="282"/>
    </row>
    <row r="8" ht="24" customHeight="1" spans="1:13">
      <c r="A8" s="247"/>
      <c r="B8" s="17">
        <v>4</v>
      </c>
      <c r="C8" s="18" t="s">
        <v>26</v>
      </c>
      <c r="D8" s="167" t="s">
        <v>80</v>
      </c>
      <c r="E8" s="248">
        <v>6227.697485</v>
      </c>
      <c r="F8" s="249">
        <v>3507</v>
      </c>
      <c r="G8" s="170">
        <v>28</v>
      </c>
      <c r="H8" s="170">
        <v>9</v>
      </c>
      <c r="I8" s="170">
        <v>19</v>
      </c>
      <c r="J8" s="169">
        <v>98196</v>
      </c>
      <c r="K8" s="279">
        <v>1.285</v>
      </c>
      <c r="L8" s="280">
        <f>E8/E10*J8</f>
        <v>25096.1954232196</v>
      </c>
      <c r="M8" s="282"/>
    </row>
    <row r="9" ht="21" customHeight="1" spans="1:13">
      <c r="A9" s="247"/>
      <c r="B9" s="17">
        <v>5</v>
      </c>
      <c r="C9" s="18" t="s">
        <v>57</v>
      </c>
      <c r="D9" s="167" t="s">
        <v>81</v>
      </c>
      <c r="E9" s="248">
        <v>1928.35</v>
      </c>
      <c r="F9" s="249">
        <v>1448</v>
      </c>
      <c r="G9" s="170">
        <v>25</v>
      </c>
      <c r="H9" s="170">
        <v>8</v>
      </c>
      <c r="I9" s="170">
        <v>17</v>
      </c>
      <c r="J9" s="169">
        <v>36200</v>
      </c>
      <c r="K9" s="279">
        <v>1.098</v>
      </c>
      <c r="L9" s="280">
        <f>E9/E10*J9</f>
        <v>2864.71231339456</v>
      </c>
      <c r="M9" s="282"/>
    </row>
    <row r="10" ht="21" customHeight="1" spans="1:13">
      <c r="A10" s="247"/>
      <c r="B10" s="247"/>
      <c r="C10" s="250" t="s">
        <v>82</v>
      </c>
      <c r="D10" s="115"/>
      <c r="E10" s="251">
        <f>SUM(E5:E9)</f>
        <v>24367.637083</v>
      </c>
      <c r="F10" s="252">
        <v>3703</v>
      </c>
      <c r="G10" s="253">
        <v>27</v>
      </c>
      <c r="H10" s="200" t="s">
        <v>29</v>
      </c>
      <c r="I10" s="200" t="s">
        <v>29</v>
      </c>
      <c r="J10" s="252">
        <f>L10</f>
        <v>103353.947690734</v>
      </c>
      <c r="K10" s="283">
        <v>1.13</v>
      </c>
      <c r="L10" s="284">
        <f>SUM(L5:L9)</f>
        <v>103353.947690734</v>
      </c>
      <c r="M10" s="282">
        <f>E10/E61*L10</f>
        <v>1791.70490288109</v>
      </c>
    </row>
    <row r="11" ht="21" customHeight="1" spans="1:13">
      <c r="A11" s="247" t="s">
        <v>83</v>
      </c>
      <c r="B11" s="17">
        <v>1</v>
      </c>
      <c r="C11" s="254" t="s">
        <v>20</v>
      </c>
      <c r="D11" s="167" t="s">
        <v>84</v>
      </c>
      <c r="E11" s="255">
        <v>35092.71</v>
      </c>
      <c r="F11" s="249">
        <v>662</v>
      </c>
      <c r="G11" s="170">
        <v>21</v>
      </c>
      <c r="H11" s="170">
        <v>8</v>
      </c>
      <c r="I11" s="170">
        <v>13</v>
      </c>
      <c r="J11" s="169">
        <v>13902</v>
      </c>
      <c r="K11" s="279">
        <v>1.088</v>
      </c>
      <c r="L11" s="280">
        <f>E11/E16*J11</f>
        <v>6612.23248233289</v>
      </c>
      <c r="M11" s="282"/>
    </row>
    <row r="12" ht="21" customHeight="1" spans="1:13">
      <c r="A12" s="247"/>
      <c r="B12" s="17">
        <v>2</v>
      </c>
      <c r="C12" s="254" t="s">
        <v>22</v>
      </c>
      <c r="D12" s="167" t="s">
        <v>85</v>
      </c>
      <c r="E12" s="255">
        <v>16955.68164</v>
      </c>
      <c r="F12" s="249">
        <v>879</v>
      </c>
      <c r="G12" s="170">
        <v>24</v>
      </c>
      <c r="H12" s="170">
        <v>9</v>
      </c>
      <c r="I12" s="170">
        <v>15</v>
      </c>
      <c r="J12" s="169">
        <v>21096</v>
      </c>
      <c r="K12" s="279">
        <v>1.048</v>
      </c>
      <c r="L12" s="280">
        <f>E12/E16*J12</f>
        <v>4848.07459519919</v>
      </c>
      <c r="M12" s="282"/>
    </row>
    <row r="13" ht="21" customHeight="1" spans="1:13">
      <c r="A13" s="247"/>
      <c r="B13" s="17">
        <v>3</v>
      </c>
      <c r="C13" s="254" t="s">
        <v>24</v>
      </c>
      <c r="D13" s="167" t="s">
        <v>86</v>
      </c>
      <c r="E13" s="255">
        <v>6914.931619</v>
      </c>
      <c r="F13" s="249">
        <v>1208</v>
      </c>
      <c r="G13" s="170">
        <v>25</v>
      </c>
      <c r="H13" s="170">
        <v>9</v>
      </c>
      <c r="I13" s="170">
        <v>16</v>
      </c>
      <c r="J13" s="169">
        <v>30200</v>
      </c>
      <c r="K13" s="279">
        <v>1.032</v>
      </c>
      <c r="L13" s="280">
        <f>E13/E16*J13</f>
        <v>2830.4061277362</v>
      </c>
      <c r="M13" s="282"/>
    </row>
    <row r="14" ht="21" customHeight="1" spans="1:13">
      <c r="A14" s="247"/>
      <c r="B14" s="17">
        <v>4</v>
      </c>
      <c r="C14" s="254" t="s">
        <v>26</v>
      </c>
      <c r="D14" s="167" t="s">
        <v>87</v>
      </c>
      <c r="E14" s="255">
        <v>5899.298323</v>
      </c>
      <c r="F14" s="249">
        <v>828</v>
      </c>
      <c r="G14" s="170">
        <v>22</v>
      </c>
      <c r="H14" s="170">
        <v>8</v>
      </c>
      <c r="I14" s="170">
        <v>14</v>
      </c>
      <c r="J14" s="249">
        <v>18216</v>
      </c>
      <c r="K14" s="279">
        <v>1.072</v>
      </c>
      <c r="L14" s="280">
        <f>E14/E16*J14</f>
        <v>1456.48930294226</v>
      </c>
      <c r="M14" s="282"/>
    </row>
    <row r="15" ht="21" customHeight="1" spans="1:13">
      <c r="A15" s="247"/>
      <c r="B15" s="17">
        <v>5</v>
      </c>
      <c r="C15" s="254" t="s">
        <v>57</v>
      </c>
      <c r="D15" s="167" t="s">
        <v>64</v>
      </c>
      <c r="E15" s="255">
        <v>8918.64</v>
      </c>
      <c r="F15" s="249">
        <v>1539</v>
      </c>
      <c r="G15" s="170">
        <v>28</v>
      </c>
      <c r="H15" s="170">
        <v>9</v>
      </c>
      <c r="I15" s="170">
        <v>19</v>
      </c>
      <c r="J15" s="249">
        <v>43092</v>
      </c>
      <c r="K15" s="279">
        <v>1.02</v>
      </c>
      <c r="L15" s="280">
        <f>E15/E16*J15</f>
        <v>5208.93824040765</v>
      </c>
      <c r="M15" s="282"/>
    </row>
    <row r="16" ht="21" customHeight="1" spans="1:13">
      <c r="A16" s="247"/>
      <c r="B16" s="247"/>
      <c r="C16" s="250" t="s">
        <v>82</v>
      </c>
      <c r="D16" s="200"/>
      <c r="E16" s="251">
        <f>SUM(E11:E15)</f>
        <v>73781.261582</v>
      </c>
      <c r="F16" s="256">
        <v>851</v>
      </c>
      <c r="G16" s="251">
        <v>24</v>
      </c>
      <c r="H16" s="256" t="s">
        <v>29</v>
      </c>
      <c r="I16" s="251" t="s">
        <v>29</v>
      </c>
      <c r="J16" s="252">
        <f>L16</f>
        <v>20956.1407486182</v>
      </c>
      <c r="K16" s="283">
        <v>1.069</v>
      </c>
      <c r="L16" s="284">
        <f>SUM(L11:L15)</f>
        <v>20956.1407486182</v>
      </c>
      <c r="M16" s="282">
        <f>E16/E61*L16</f>
        <v>1099.9764273322</v>
      </c>
    </row>
    <row r="17" ht="21" customHeight="1" spans="1:13">
      <c r="A17" s="250" t="s">
        <v>88</v>
      </c>
      <c r="B17" s="17">
        <v>1</v>
      </c>
      <c r="C17" s="254" t="s">
        <v>20</v>
      </c>
      <c r="D17" s="167" t="s">
        <v>89</v>
      </c>
      <c r="E17" s="248">
        <v>23469.66</v>
      </c>
      <c r="F17" s="169">
        <v>691</v>
      </c>
      <c r="G17" s="170">
        <v>25</v>
      </c>
      <c r="H17" s="170">
        <v>7</v>
      </c>
      <c r="I17" s="170">
        <v>18</v>
      </c>
      <c r="J17" s="169">
        <v>17275</v>
      </c>
      <c r="K17" s="279">
        <v>1.071</v>
      </c>
      <c r="L17" s="280">
        <f>E17/E23*J17</f>
        <v>3715.34069760572</v>
      </c>
      <c r="M17" s="282"/>
    </row>
    <row r="18" ht="21" customHeight="1" spans="1:13">
      <c r="A18" s="250"/>
      <c r="B18" s="17">
        <v>2</v>
      </c>
      <c r="C18" s="254" t="s">
        <v>22</v>
      </c>
      <c r="D18" s="167" t="s">
        <v>90</v>
      </c>
      <c r="E18" s="248">
        <v>25128.43</v>
      </c>
      <c r="F18" s="169">
        <v>726</v>
      </c>
      <c r="G18" s="170">
        <v>25</v>
      </c>
      <c r="H18" s="170">
        <v>7</v>
      </c>
      <c r="I18" s="170">
        <v>18</v>
      </c>
      <c r="J18" s="169">
        <v>18150</v>
      </c>
      <c r="K18" s="279">
        <v>1.071</v>
      </c>
      <c r="L18" s="280">
        <f>E18/E23*J18</f>
        <v>4179.4176763722</v>
      </c>
      <c r="M18" s="282"/>
    </row>
    <row r="19" ht="21" customHeight="1" spans="1:13">
      <c r="A19" s="250"/>
      <c r="B19" s="17">
        <v>3</v>
      </c>
      <c r="C19" s="254" t="s">
        <v>24</v>
      </c>
      <c r="D19" s="167" t="s">
        <v>91</v>
      </c>
      <c r="E19" s="248">
        <v>4949.76</v>
      </c>
      <c r="F19" s="169">
        <v>1190</v>
      </c>
      <c r="G19" s="170">
        <v>28</v>
      </c>
      <c r="H19" s="170">
        <v>7</v>
      </c>
      <c r="I19" s="170">
        <v>22</v>
      </c>
      <c r="J19" s="169">
        <v>33320</v>
      </c>
      <c r="K19" s="279">
        <v>1.042</v>
      </c>
      <c r="L19" s="280">
        <f>E19/E23*J19</f>
        <v>1511.34260420069</v>
      </c>
      <c r="M19" s="282"/>
    </row>
    <row r="20" ht="21" customHeight="1" spans="1:13">
      <c r="A20" s="250"/>
      <c r="B20" s="17">
        <v>4</v>
      </c>
      <c r="C20" s="254" t="s">
        <v>26</v>
      </c>
      <c r="D20" s="167" t="s">
        <v>92</v>
      </c>
      <c r="E20" s="248">
        <v>25025.15</v>
      </c>
      <c r="F20" s="169">
        <v>655</v>
      </c>
      <c r="G20" s="170">
        <v>25</v>
      </c>
      <c r="H20" s="170">
        <v>7</v>
      </c>
      <c r="I20" s="170">
        <v>18</v>
      </c>
      <c r="J20" s="169">
        <v>16375</v>
      </c>
      <c r="K20" s="279">
        <v>1.071</v>
      </c>
      <c r="L20" s="280">
        <f>E20/E23*J20</f>
        <v>3755.18890103392</v>
      </c>
      <c r="M20" s="282"/>
    </row>
    <row r="21" ht="21" customHeight="1" spans="1:13">
      <c r="A21" s="250"/>
      <c r="B21" s="17">
        <v>5</v>
      </c>
      <c r="C21" s="254" t="s">
        <v>57</v>
      </c>
      <c r="D21" s="257" t="s">
        <v>93</v>
      </c>
      <c r="E21" s="255">
        <v>29230.5833145974</v>
      </c>
      <c r="F21" s="169">
        <v>762</v>
      </c>
      <c r="G21" s="170">
        <v>27</v>
      </c>
      <c r="H21" s="170">
        <v>7</v>
      </c>
      <c r="I21" s="170">
        <v>20</v>
      </c>
      <c r="J21" s="169">
        <f>F21*G21</f>
        <v>20574</v>
      </c>
      <c r="K21" s="279">
        <v>1.071</v>
      </c>
      <c r="L21" s="280">
        <f>E21/E23*J21</f>
        <v>5510.99488871588</v>
      </c>
      <c r="M21" s="282"/>
    </row>
    <row r="22" ht="21" customHeight="1" spans="1:13">
      <c r="A22" s="250"/>
      <c r="B22" s="17">
        <v>6</v>
      </c>
      <c r="C22" s="254" t="s">
        <v>94</v>
      </c>
      <c r="D22" s="257" t="s">
        <v>95</v>
      </c>
      <c r="E22" s="255">
        <v>1321.90731975477</v>
      </c>
      <c r="F22" s="169">
        <v>1494</v>
      </c>
      <c r="G22" s="170">
        <v>28</v>
      </c>
      <c r="H22" s="170">
        <v>7</v>
      </c>
      <c r="I22" s="170">
        <v>21</v>
      </c>
      <c r="J22" s="169">
        <v>43092</v>
      </c>
      <c r="K22" s="279">
        <v>1.042</v>
      </c>
      <c r="L22" s="280">
        <f>E22/E23*J22</f>
        <v>522.001137330426</v>
      </c>
      <c r="M22" s="282"/>
    </row>
    <row r="23" ht="21" customHeight="1" spans="1:13">
      <c r="A23" s="250"/>
      <c r="B23" s="250"/>
      <c r="C23" s="250" t="s">
        <v>82</v>
      </c>
      <c r="D23" s="200"/>
      <c r="E23" s="258">
        <f>SUM(E17:E22)</f>
        <v>109125.490634352</v>
      </c>
      <c r="F23" s="252">
        <v>742</v>
      </c>
      <c r="G23" s="253">
        <v>26</v>
      </c>
      <c r="H23" s="200" t="s">
        <v>29</v>
      </c>
      <c r="I23" s="200" t="s">
        <v>29</v>
      </c>
      <c r="J23" s="252">
        <f>L23</f>
        <v>19194.2859052588</v>
      </c>
      <c r="K23" s="283">
        <v>1.069</v>
      </c>
      <c r="L23" s="284">
        <f>SUM(L17:L22)</f>
        <v>19194.2859052588</v>
      </c>
      <c r="M23" s="282">
        <f>E23/E61*L23</f>
        <v>1490.13001802048</v>
      </c>
    </row>
    <row r="24" ht="21" customHeight="1" spans="1:13">
      <c r="A24" s="250" t="s">
        <v>96</v>
      </c>
      <c r="B24" s="17">
        <v>1</v>
      </c>
      <c r="C24" s="254" t="s">
        <v>20</v>
      </c>
      <c r="D24" s="167" t="s">
        <v>97</v>
      </c>
      <c r="E24" s="259">
        <v>38107.57</v>
      </c>
      <c r="F24" s="249">
        <v>777</v>
      </c>
      <c r="G24" s="170">
        <v>23</v>
      </c>
      <c r="H24" s="170">
        <v>7</v>
      </c>
      <c r="I24" s="170">
        <v>16</v>
      </c>
      <c r="J24" s="169">
        <v>17871</v>
      </c>
      <c r="K24" s="279">
        <v>1.069</v>
      </c>
      <c r="L24" s="280">
        <f>E24/E28*J24</f>
        <v>4427.12316773537</v>
      </c>
      <c r="M24" s="282"/>
    </row>
    <row r="25" ht="21" customHeight="1" spans="1:13">
      <c r="A25" s="200"/>
      <c r="B25" s="17">
        <v>2</v>
      </c>
      <c r="C25" s="254" t="s">
        <v>22</v>
      </c>
      <c r="D25" s="167" t="s">
        <v>98</v>
      </c>
      <c r="E25" s="259">
        <v>61176.1</v>
      </c>
      <c r="F25" s="249">
        <v>1368</v>
      </c>
      <c r="G25" s="170">
        <v>23</v>
      </c>
      <c r="H25" s="170">
        <v>7</v>
      </c>
      <c r="I25" s="170">
        <v>16</v>
      </c>
      <c r="J25" s="169">
        <v>31464</v>
      </c>
      <c r="K25" s="279">
        <v>1.069</v>
      </c>
      <c r="L25" s="280">
        <f>E25/E28*J25</f>
        <v>12512.8781182691</v>
      </c>
      <c r="M25" s="282"/>
    </row>
    <row r="26" ht="21" customHeight="1" spans="1:13">
      <c r="A26" s="200"/>
      <c r="B26" s="17">
        <v>3</v>
      </c>
      <c r="C26" s="254" t="s">
        <v>24</v>
      </c>
      <c r="D26" s="257" t="s">
        <v>99</v>
      </c>
      <c r="E26" s="259">
        <v>41030.172482</v>
      </c>
      <c r="F26" s="249">
        <v>902</v>
      </c>
      <c r="G26" s="170">
        <v>23</v>
      </c>
      <c r="H26" s="170">
        <v>7</v>
      </c>
      <c r="I26" s="170">
        <v>16</v>
      </c>
      <c r="J26" s="169">
        <v>20746</v>
      </c>
      <c r="K26" s="279">
        <v>1.069</v>
      </c>
      <c r="L26" s="280">
        <f>E26/E28*J26</f>
        <v>5533.49102723378</v>
      </c>
      <c r="M26" s="282"/>
    </row>
    <row r="27" ht="21" customHeight="1" spans="1:13">
      <c r="A27" s="116"/>
      <c r="B27" s="17">
        <v>4</v>
      </c>
      <c r="C27" s="254" t="s">
        <v>26</v>
      </c>
      <c r="D27" s="167" t="s">
        <v>100</v>
      </c>
      <c r="E27" s="259">
        <v>13515.26</v>
      </c>
      <c r="F27" s="249">
        <v>1072</v>
      </c>
      <c r="G27" s="170">
        <v>23</v>
      </c>
      <c r="H27" s="170">
        <v>7</v>
      </c>
      <c r="I27" s="170">
        <v>16</v>
      </c>
      <c r="J27" s="169">
        <v>24656</v>
      </c>
      <c r="K27" s="279">
        <v>1.069</v>
      </c>
      <c r="L27" s="280">
        <f>E27/E28*J27</f>
        <v>2166.24972247363</v>
      </c>
      <c r="M27" s="282"/>
    </row>
    <row r="28" ht="21" customHeight="1" spans="1:13">
      <c r="A28" s="200"/>
      <c r="B28" s="200"/>
      <c r="C28" s="250" t="s">
        <v>101</v>
      </c>
      <c r="D28" s="200"/>
      <c r="E28" s="258">
        <f>SUM(E24:E27)</f>
        <v>153829.102482</v>
      </c>
      <c r="F28" s="252">
        <v>1052</v>
      </c>
      <c r="G28" s="253">
        <v>23</v>
      </c>
      <c r="H28" s="200" t="s">
        <v>29</v>
      </c>
      <c r="I28" s="200" t="s">
        <v>29</v>
      </c>
      <c r="J28" s="252">
        <f>L28</f>
        <v>24639.7420357119</v>
      </c>
      <c r="K28" s="283">
        <v>1.069</v>
      </c>
      <c r="L28" s="284">
        <f>SUM(L24:L27)</f>
        <v>24639.7420357119</v>
      </c>
      <c r="M28" s="282">
        <f>E28/E61*L28</f>
        <v>2696.50144602249</v>
      </c>
    </row>
    <row r="29" ht="21" customHeight="1" spans="1:13">
      <c r="A29" s="250" t="s">
        <v>102</v>
      </c>
      <c r="B29" s="17">
        <v>1</v>
      </c>
      <c r="C29" s="254" t="s">
        <v>20</v>
      </c>
      <c r="D29" s="167" t="s">
        <v>90</v>
      </c>
      <c r="E29" s="248">
        <v>40391.64</v>
      </c>
      <c r="F29" s="249">
        <v>1084</v>
      </c>
      <c r="G29" s="17">
        <v>21</v>
      </c>
      <c r="H29" s="170">
        <v>6</v>
      </c>
      <c r="I29" s="170">
        <v>15</v>
      </c>
      <c r="J29" s="169">
        <v>22764</v>
      </c>
      <c r="K29" s="279">
        <v>1.069</v>
      </c>
      <c r="L29" s="280">
        <f>E29/E32*J29</f>
        <v>5379.34785290123</v>
      </c>
      <c r="M29" s="282"/>
    </row>
    <row r="30" ht="21" customHeight="1" spans="1:13">
      <c r="A30" s="200"/>
      <c r="B30" s="17">
        <v>2</v>
      </c>
      <c r="C30" s="254" t="s">
        <v>22</v>
      </c>
      <c r="D30" s="167" t="s">
        <v>103</v>
      </c>
      <c r="E30" s="248">
        <v>56264.99</v>
      </c>
      <c r="F30" s="249">
        <v>1405</v>
      </c>
      <c r="G30" s="17">
        <v>22</v>
      </c>
      <c r="H30" s="170">
        <v>6</v>
      </c>
      <c r="I30" s="170">
        <v>16</v>
      </c>
      <c r="J30" s="169">
        <v>30910</v>
      </c>
      <c r="K30" s="279">
        <v>1.069</v>
      </c>
      <c r="L30" s="280">
        <f>E30/E32*J30</f>
        <v>10174.821894071</v>
      </c>
      <c r="M30" s="282"/>
    </row>
    <row r="31" ht="21" customHeight="1" spans="1:13">
      <c r="A31" s="200"/>
      <c r="B31" s="17">
        <v>3</v>
      </c>
      <c r="C31" s="254" t="s">
        <v>24</v>
      </c>
      <c r="D31" s="257" t="s">
        <v>86</v>
      </c>
      <c r="E31" s="259">
        <v>74270.277518</v>
      </c>
      <c r="F31" s="249">
        <v>979</v>
      </c>
      <c r="G31" s="17">
        <v>21</v>
      </c>
      <c r="H31" s="170">
        <v>6</v>
      </c>
      <c r="I31" s="170">
        <v>15</v>
      </c>
      <c r="J31" s="169">
        <v>20559</v>
      </c>
      <c r="K31" s="279">
        <v>1.069</v>
      </c>
      <c r="L31" s="280">
        <f>E31/E32*J31</f>
        <v>8933.19055299567</v>
      </c>
      <c r="M31" s="282"/>
    </row>
    <row r="32" ht="21" customHeight="1" spans="1:13">
      <c r="A32" s="200"/>
      <c r="B32" s="200"/>
      <c r="C32" s="250" t="s">
        <v>101</v>
      </c>
      <c r="D32" s="200"/>
      <c r="E32" s="251">
        <f>SUM(E29:E31)</f>
        <v>170926.907518</v>
      </c>
      <c r="F32" s="256">
        <v>1144</v>
      </c>
      <c r="G32" s="253">
        <v>21</v>
      </c>
      <c r="H32" s="256" t="s">
        <v>29</v>
      </c>
      <c r="I32" s="251" t="s">
        <v>29</v>
      </c>
      <c r="J32" s="252">
        <f>L32</f>
        <v>24487.3602999679</v>
      </c>
      <c r="K32" s="283">
        <v>1.069</v>
      </c>
      <c r="L32" s="284">
        <f>SUM(L29:L31)</f>
        <v>24487.3602999679</v>
      </c>
      <c r="M32" s="282">
        <f>E32/E61*L32</f>
        <v>2977.68258728253</v>
      </c>
    </row>
    <row r="33" ht="20.2" customHeight="1" spans="1:13">
      <c r="A33" s="250" t="s">
        <v>104</v>
      </c>
      <c r="B33" s="17">
        <v>1</v>
      </c>
      <c r="C33" s="254" t="s">
        <v>20</v>
      </c>
      <c r="D33" s="260" t="s">
        <v>47</v>
      </c>
      <c r="E33" s="248">
        <v>3334.69</v>
      </c>
      <c r="F33" s="256"/>
      <c r="G33" s="170"/>
      <c r="H33" s="170"/>
      <c r="I33" s="170"/>
      <c r="J33" s="169">
        <v>32760</v>
      </c>
      <c r="K33" s="279">
        <v>1.069</v>
      </c>
      <c r="L33" s="280">
        <f>E33/E37*J33</f>
        <v>907.302703949389</v>
      </c>
      <c r="M33" s="282"/>
    </row>
    <row r="34" ht="20.2" customHeight="1" spans="1:13">
      <c r="A34" s="250"/>
      <c r="B34" s="17">
        <v>2</v>
      </c>
      <c r="C34" s="254" t="s">
        <v>22</v>
      </c>
      <c r="D34" s="260" t="s">
        <v>90</v>
      </c>
      <c r="E34" s="248">
        <v>15129.64</v>
      </c>
      <c r="F34" s="169">
        <v>821</v>
      </c>
      <c r="G34" s="170">
        <v>24</v>
      </c>
      <c r="H34" s="170">
        <v>7</v>
      </c>
      <c r="I34" s="170">
        <v>17</v>
      </c>
      <c r="J34" s="169">
        <v>19704</v>
      </c>
      <c r="K34" s="279">
        <v>1.069</v>
      </c>
      <c r="L34" s="280">
        <f>E34/E37*J34</f>
        <v>2475.91561099293</v>
      </c>
      <c r="M34" s="282"/>
    </row>
    <row r="35" ht="20.2" customHeight="1" spans="1:13">
      <c r="A35" s="250"/>
      <c r="B35" s="17">
        <v>3</v>
      </c>
      <c r="C35" s="254" t="s">
        <v>24</v>
      </c>
      <c r="D35" s="260" t="s">
        <v>103</v>
      </c>
      <c r="E35" s="248">
        <v>35031</v>
      </c>
      <c r="F35" s="169">
        <v>1290</v>
      </c>
      <c r="G35" s="170">
        <v>24</v>
      </c>
      <c r="H35" s="170">
        <v>7</v>
      </c>
      <c r="I35" s="170">
        <v>17</v>
      </c>
      <c r="J35" s="169">
        <v>30960</v>
      </c>
      <c r="K35" s="279">
        <v>1.069</v>
      </c>
      <c r="L35" s="280">
        <f>E35/E37*J35</f>
        <v>9007.54274734267</v>
      </c>
      <c r="M35" s="282"/>
    </row>
    <row r="36" ht="20.2" customHeight="1" spans="1:13">
      <c r="A36" s="250"/>
      <c r="B36" s="17">
        <v>4</v>
      </c>
      <c r="C36" s="254" t="s">
        <v>26</v>
      </c>
      <c r="D36" s="260" t="s">
        <v>105</v>
      </c>
      <c r="E36" s="248">
        <v>66910.4</v>
      </c>
      <c r="F36" s="169">
        <v>798</v>
      </c>
      <c r="G36" s="170">
        <v>24</v>
      </c>
      <c r="H36" s="170">
        <v>7</v>
      </c>
      <c r="I36" s="170">
        <v>17</v>
      </c>
      <c r="J36" s="169">
        <v>19152</v>
      </c>
      <c r="K36" s="279">
        <v>1.069</v>
      </c>
      <c r="L36" s="280">
        <f>E36/E37*J36</f>
        <v>10642.9152566078</v>
      </c>
      <c r="M36" s="282"/>
    </row>
    <row r="37" ht="20.2" customHeight="1" spans="1:13">
      <c r="A37" s="250"/>
      <c r="B37" s="250"/>
      <c r="C37" s="250" t="s">
        <v>101</v>
      </c>
      <c r="D37" s="200"/>
      <c r="E37" s="258">
        <f>SUM(E33:E36)</f>
        <v>120405.73</v>
      </c>
      <c r="F37" s="252">
        <v>958</v>
      </c>
      <c r="G37" s="253">
        <v>24</v>
      </c>
      <c r="H37" s="200" t="s">
        <v>29</v>
      </c>
      <c r="I37" s="200" t="s">
        <v>29</v>
      </c>
      <c r="J37" s="252">
        <f>L37</f>
        <v>23033.6763188928</v>
      </c>
      <c r="K37" s="283">
        <v>1.069</v>
      </c>
      <c r="L37" s="284">
        <f>SUM(L33:L36)</f>
        <v>23033.6763188928</v>
      </c>
      <c r="M37" s="282">
        <f>E37/E61*L37</f>
        <v>1973.04235996697</v>
      </c>
    </row>
    <row r="38" ht="20.2" customHeight="1" spans="1:13">
      <c r="A38" s="261" t="s">
        <v>106</v>
      </c>
      <c r="B38" s="36">
        <v>1</v>
      </c>
      <c r="C38" s="262" t="s">
        <v>20</v>
      </c>
      <c r="D38" s="263" t="s">
        <v>107</v>
      </c>
      <c r="E38" s="264">
        <v>81460.78</v>
      </c>
      <c r="F38" s="265">
        <v>780</v>
      </c>
      <c r="G38" s="266">
        <v>17</v>
      </c>
      <c r="H38" s="266">
        <v>6</v>
      </c>
      <c r="I38" s="266">
        <v>11</v>
      </c>
      <c r="J38" s="265">
        <v>13260</v>
      </c>
      <c r="K38" s="279">
        <v>1.086</v>
      </c>
      <c r="L38" s="280">
        <f>E38/E42*J38</f>
        <v>3954.25494100686</v>
      </c>
      <c r="M38" s="282"/>
    </row>
    <row r="39" ht="20.2" customHeight="1" spans="1:13">
      <c r="A39" s="261"/>
      <c r="B39" s="17">
        <v>2</v>
      </c>
      <c r="C39" s="254" t="s">
        <v>22</v>
      </c>
      <c r="D39" s="267" t="s">
        <v>108</v>
      </c>
      <c r="E39" s="248">
        <v>70824.35</v>
      </c>
      <c r="F39" s="169">
        <v>1005</v>
      </c>
      <c r="G39" s="170">
        <v>20</v>
      </c>
      <c r="H39" s="170">
        <v>6</v>
      </c>
      <c r="I39" s="170">
        <v>14</v>
      </c>
      <c r="J39" s="169">
        <v>20100</v>
      </c>
      <c r="K39" s="279">
        <v>1.026</v>
      </c>
      <c r="L39" s="280">
        <f>E39/E42*J39</f>
        <v>5211.36188776303</v>
      </c>
      <c r="M39" s="282"/>
    </row>
    <row r="40" ht="20.2" customHeight="1" spans="1:13">
      <c r="A40" s="261"/>
      <c r="B40" s="17">
        <v>3</v>
      </c>
      <c r="C40" s="254" t="s">
        <v>24</v>
      </c>
      <c r="D40" s="267" t="s">
        <v>38</v>
      </c>
      <c r="E40" s="248">
        <v>5835.05</v>
      </c>
      <c r="F40" s="169">
        <v>1405</v>
      </c>
      <c r="G40" s="170">
        <v>23</v>
      </c>
      <c r="H40" s="170">
        <v>6</v>
      </c>
      <c r="I40" s="170">
        <v>17</v>
      </c>
      <c r="J40" s="169">
        <v>32315</v>
      </c>
      <c r="K40" s="279">
        <v>1.018</v>
      </c>
      <c r="L40" s="280">
        <f>E40/E42*J40</f>
        <v>690.273688950647</v>
      </c>
      <c r="M40" s="282"/>
    </row>
    <row r="41" ht="20.2" customHeight="1" spans="1:13">
      <c r="A41" s="261"/>
      <c r="B41" s="17">
        <v>4</v>
      </c>
      <c r="C41" s="254" t="s">
        <v>26</v>
      </c>
      <c r="D41" s="267" t="s">
        <v>109</v>
      </c>
      <c r="E41" s="248">
        <v>115046.32</v>
      </c>
      <c r="F41" s="169">
        <v>786</v>
      </c>
      <c r="G41" s="170">
        <v>19</v>
      </c>
      <c r="H41" s="170">
        <v>6</v>
      </c>
      <c r="I41" s="170">
        <v>13</v>
      </c>
      <c r="J41" s="169">
        <v>14934</v>
      </c>
      <c r="K41" s="279">
        <v>1.086</v>
      </c>
      <c r="L41" s="280">
        <f>E41/E42*J41</f>
        <v>6289.57725700543</v>
      </c>
      <c r="M41" s="282"/>
    </row>
    <row r="42" ht="20.2" customHeight="1" spans="1:13">
      <c r="A42" s="268"/>
      <c r="B42" s="200"/>
      <c r="C42" s="250" t="s">
        <v>101</v>
      </c>
      <c r="D42" s="200"/>
      <c r="E42" s="258">
        <v>273166.49</v>
      </c>
      <c r="F42" s="252">
        <v>854</v>
      </c>
      <c r="G42" s="253">
        <v>19</v>
      </c>
      <c r="H42" s="200" t="s">
        <v>29</v>
      </c>
      <c r="I42" s="200" t="s">
        <v>29</v>
      </c>
      <c r="J42" s="252">
        <f>L42</f>
        <v>16145.467774726</v>
      </c>
      <c r="K42" s="283">
        <v>1.069</v>
      </c>
      <c r="L42" s="284">
        <f>SUM(L38:L41)</f>
        <v>16145.467774726</v>
      </c>
      <c r="M42" s="282">
        <f>E42/E61*L42</f>
        <v>3137.64676364747</v>
      </c>
    </row>
    <row r="43" ht="20.2" customHeight="1" spans="1:13">
      <c r="A43" s="269" t="s">
        <v>110</v>
      </c>
      <c r="B43" s="17">
        <v>1</v>
      </c>
      <c r="C43" s="254" t="s">
        <v>20</v>
      </c>
      <c r="D43" s="270" t="s">
        <v>111</v>
      </c>
      <c r="E43" s="248">
        <v>34905.78</v>
      </c>
      <c r="F43" s="169">
        <v>758</v>
      </c>
      <c r="G43" s="170">
        <v>24</v>
      </c>
      <c r="H43" s="170">
        <v>7</v>
      </c>
      <c r="I43" s="170">
        <v>17</v>
      </c>
      <c r="J43" s="169">
        <v>18192</v>
      </c>
      <c r="K43" s="279">
        <v>1.083</v>
      </c>
      <c r="L43" s="280">
        <f>E43/E48*J43</f>
        <v>3225.85584968933</v>
      </c>
      <c r="M43" s="282"/>
    </row>
    <row r="44" ht="20.2" customHeight="1" spans="1:13">
      <c r="A44" s="261"/>
      <c r="B44" s="17">
        <v>2</v>
      </c>
      <c r="C44" s="254" t="s">
        <v>22</v>
      </c>
      <c r="D44" s="254" t="s">
        <v>108</v>
      </c>
      <c r="E44" s="248">
        <v>44990.93</v>
      </c>
      <c r="F44" s="169">
        <v>1462</v>
      </c>
      <c r="G44" s="170">
        <v>24</v>
      </c>
      <c r="H44" s="170">
        <v>7</v>
      </c>
      <c r="I44" s="170">
        <v>17</v>
      </c>
      <c r="J44" s="169">
        <v>35088</v>
      </c>
      <c r="K44" s="279">
        <v>1.029</v>
      </c>
      <c r="L44" s="280">
        <f>E44/E48*J44</f>
        <v>8019.56380355423</v>
      </c>
      <c r="M44" s="282"/>
    </row>
    <row r="45" ht="20.2" customHeight="1" spans="1:13">
      <c r="A45" s="261"/>
      <c r="B45" s="17">
        <v>3</v>
      </c>
      <c r="C45" s="254" t="s">
        <v>24</v>
      </c>
      <c r="D45" s="254" t="s">
        <v>79</v>
      </c>
      <c r="E45" s="248">
        <v>5413.54</v>
      </c>
      <c r="F45" s="169">
        <v>1700</v>
      </c>
      <c r="G45" s="170">
        <v>24</v>
      </c>
      <c r="H45" s="170">
        <v>7</v>
      </c>
      <c r="I45" s="170">
        <v>17</v>
      </c>
      <c r="J45" s="169">
        <v>40800</v>
      </c>
      <c r="K45" s="279">
        <v>1.025</v>
      </c>
      <c r="L45" s="280">
        <f>E45/E48*J45</f>
        <v>1122.04086760384</v>
      </c>
      <c r="M45" s="282"/>
    </row>
    <row r="46" ht="20.2" customHeight="1" spans="1:13">
      <c r="A46" s="261"/>
      <c r="B46" s="17">
        <v>4</v>
      </c>
      <c r="C46" s="254" t="s">
        <v>26</v>
      </c>
      <c r="D46" s="254" t="s">
        <v>112</v>
      </c>
      <c r="E46" s="248">
        <v>99083.25</v>
      </c>
      <c r="F46" s="169">
        <v>766</v>
      </c>
      <c r="G46" s="170">
        <v>24</v>
      </c>
      <c r="H46" s="170">
        <v>7</v>
      </c>
      <c r="I46" s="170">
        <v>17</v>
      </c>
      <c r="J46" s="169">
        <v>18384</v>
      </c>
      <c r="K46" s="279">
        <v>1.083</v>
      </c>
      <c r="L46" s="280">
        <f>E46/E48*J46</f>
        <v>9253.52956377744</v>
      </c>
      <c r="M46" s="282"/>
    </row>
    <row r="47" ht="20.2" customHeight="1" spans="1:13">
      <c r="A47" s="261"/>
      <c r="B47" s="17">
        <v>5</v>
      </c>
      <c r="C47" s="254" t="s">
        <v>57</v>
      </c>
      <c r="D47" s="254" t="s">
        <v>113</v>
      </c>
      <c r="E47" s="248">
        <v>12455.33</v>
      </c>
      <c r="F47" s="169">
        <v>798</v>
      </c>
      <c r="G47" s="170">
        <v>24</v>
      </c>
      <c r="H47" s="170">
        <v>7</v>
      </c>
      <c r="I47" s="170">
        <v>17</v>
      </c>
      <c r="J47" s="169">
        <v>19152</v>
      </c>
      <c r="K47" s="279">
        <v>1.082</v>
      </c>
      <c r="L47" s="280">
        <f>E47/E48*J47</f>
        <v>1211.81558539108</v>
      </c>
      <c r="M47" s="282"/>
    </row>
    <row r="48" ht="20.2" customHeight="1" spans="1:13">
      <c r="A48" s="268"/>
      <c r="B48" s="200"/>
      <c r="C48" s="250" t="s">
        <v>101</v>
      </c>
      <c r="D48" s="233"/>
      <c r="E48" s="258">
        <v>196848.83</v>
      </c>
      <c r="F48" s="252">
        <v>951</v>
      </c>
      <c r="G48" s="253">
        <v>24</v>
      </c>
      <c r="H48" s="200" t="s">
        <v>29</v>
      </c>
      <c r="I48" s="200" t="s">
        <v>29</v>
      </c>
      <c r="J48" s="252">
        <f>L48</f>
        <v>22832.8056700159</v>
      </c>
      <c r="K48" s="283">
        <v>1.069</v>
      </c>
      <c r="L48" s="284">
        <f>SUM(L43:L47)</f>
        <v>22832.8056700159</v>
      </c>
      <c r="M48" s="282">
        <f>E48/E61*L48</f>
        <v>3197.55565931061</v>
      </c>
    </row>
    <row r="49" ht="20.2" customHeight="1" spans="1:13">
      <c r="A49" s="250" t="s">
        <v>114</v>
      </c>
      <c r="B49" s="17">
        <v>1</v>
      </c>
      <c r="C49" s="254" t="s">
        <v>20</v>
      </c>
      <c r="D49" s="167" t="s">
        <v>115</v>
      </c>
      <c r="E49" s="248">
        <v>37594.22</v>
      </c>
      <c r="F49" s="169">
        <v>699</v>
      </c>
      <c r="G49" s="17">
        <v>24</v>
      </c>
      <c r="H49" s="170">
        <v>7</v>
      </c>
      <c r="I49" s="170">
        <v>17</v>
      </c>
      <c r="J49" s="169">
        <v>16776</v>
      </c>
      <c r="K49" s="279">
        <v>1.07</v>
      </c>
      <c r="L49" s="280">
        <f>E49/E53*J49</f>
        <v>4875.37861078596</v>
      </c>
      <c r="M49" s="282"/>
    </row>
    <row r="50" ht="20.2" customHeight="1" spans="1:13">
      <c r="A50" s="200"/>
      <c r="B50" s="17">
        <v>2</v>
      </c>
      <c r="C50" s="254" t="s">
        <v>22</v>
      </c>
      <c r="D50" s="167" t="s">
        <v>47</v>
      </c>
      <c r="E50" s="248">
        <v>2680.82</v>
      </c>
      <c r="F50" s="169">
        <v>1491</v>
      </c>
      <c r="G50" s="17">
        <v>29</v>
      </c>
      <c r="H50" s="170">
        <v>8</v>
      </c>
      <c r="I50" s="170">
        <v>21</v>
      </c>
      <c r="J50" s="169">
        <v>43239</v>
      </c>
      <c r="K50" s="279">
        <v>1.025</v>
      </c>
      <c r="L50" s="280">
        <f>E50/E53*J50</f>
        <v>896.070433797561</v>
      </c>
      <c r="M50" s="282"/>
    </row>
    <row r="51" ht="20.2" customHeight="1" spans="1:13">
      <c r="A51" s="200"/>
      <c r="B51" s="17">
        <v>3</v>
      </c>
      <c r="C51" s="254" t="s">
        <v>24</v>
      </c>
      <c r="D51" s="167" t="s">
        <v>116</v>
      </c>
      <c r="E51" s="248">
        <v>39090.37</v>
      </c>
      <c r="F51" s="169">
        <v>712</v>
      </c>
      <c r="G51" s="17">
        <v>24</v>
      </c>
      <c r="H51" s="170">
        <v>7</v>
      </c>
      <c r="I51" s="170">
        <v>17</v>
      </c>
      <c r="J51" s="169">
        <v>17088</v>
      </c>
      <c r="K51" s="279">
        <v>1.07</v>
      </c>
      <c r="L51" s="280">
        <f>E51/E53*J51</f>
        <v>5163.68650979118</v>
      </c>
      <c r="M51" s="282"/>
    </row>
    <row r="52" ht="20.2" customHeight="1" spans="1:13">
      <c r="A52" s="200"/>
      <c r="B52" s="17">
        <v>4</v>
      </c>
      <c r="C52" s="254" t="s">
        <v>26</v>
      </c>
      <c r="D52" s="167" t="s">
        <v>117</v>
      </c>
      <c r="E52" s="248">
        <v>49994.93</v>
      </c>
      <c r="F52" s="169">
        <v>677</v>
      </c>
      <c r="G52" s="17">
        <v>23</v>
      </c>
      <c r="H52" s="170">
        <v>7</v>
      </c>
      <c r="I52" s="170">
        <v>16</v>
      </c>
      <c r="J52" s="169">
        <v>15571</v>
      </c>
      <c r="K52" s="279">
        <v>1.07</v>
      </c>
      <c r="L52" s="280">
        <f>E52/E53*J52</f>
        <v>6017.84948176543</v>
      </c>
      <c r="M52" s="282"/>
    </row>
    <row r="53" ht="20.2" customHeight="1" spans="1:13">
      <c r="A53" s="200"/>
      <c r="B53" s="200"/>
      <c r="C53" s="250" t="s">
        <v>101</v>
      </c>
      <c r="D53" s="200"/>
      <c r="E53" s="258">
        <v>129360.34</v>
      </c>
      <c r="F53" s="252">
        <v>711</v>
      </c>
      <c r="G53" s="253">
        <v>24</v>
      </c>
      <c r="H53" s="200" t="s">
        <v>29</v>
      </c>
      <c r="I53" s="200" t="s">
        <v>29</v>
      </c>
      <c r="J53" s="252">
        <f>L53</f>
        <v>16952.9850361401</v>
      </c>
      <c r="K53" s="283">
        <v>1.069</v>
      </c>
      <c r="L53" s="284">
        <f>SUM(L49:L52)</f>
        <v>16952.9850361401</v>
      </c>
      <c r="M53" s="282">
        <f>E53/E61*L53</f>
        <v>1560.17502571623</v>
      </c>
    </row>
    <row r="54" ht="20.2" customHeight="1" spans="1:13">
      <c r="A54" s="250" t="s">
        <v>118</v>
      </c>
      <c r="B54" s="17">
        <v>1</v>
      </c>
      <c r="C54" s="254" t="s">
        <v>20</v>
      </c>
      <c r="D54" s="267" t="s">
        <v>119</v>
      </c>
      <c r="E54" s="168">
        <v>52580.068881</v>
      </c>
      <c r="F54" s="249">
        <v>1030</v>
      </c>
      <c r="G54" s="170">
        <v>24</v>
      </c>
      <c r="H54" s="170">
        <v>7</v>
      </c>
      <c r="I54" s="170">
        <v>17</v>
      </c>
      <c r="J54" s="169">
        <v>24720</v>
      </c>
      <c r="K54" s="279">
        <v>1.088</v>
      </c>
      <c r="L54" s="280">
        <f>E54/E60*J54</f>
        <v>8792.51864170349</v>
      </c>
      <c r="M54" s="282"/>
    </row>
    <row r="55" ht="20.2" customHeight="1" spans="1:13">
      <c r="A55" s="200"/>
      <c r="B55" s="17">
        <v>2</v>
      </c>
      <c r="C55" s="254" t="s">
        <v>22</v>
      </c>
      <c r="D55" s="167" t="s">
        <v>120</v>
      </c>
      <c r="E55" s="168">
        <v>22651.3511189999</v>
      </c>
      <c r="F55" s="249">
        <v>1680</v>
      </c>
      <c r="G55" s="170">
        <v>24</v>
      </c>
      <c r="H55" s="170">
        <v>7</v>
      </c>
      <c r="I55" s="170">
        <v>17</v>
      </c>
      <c r="J55" s="169">
        <v>40320</v>
      </c>
      <c r="K55" s="279">
        <v>1.02</v>
      </c>
      <c r="L55" s="280">
        <f>E55/E60*J55</f>
        <v>6178.14811995922</v>
      </c>
      <c r="M55" s="282"/>
    </row>
    <row r="56" ht="20.2" customHeight="1" spans="1:13">
      <c r="A56" s="200"/>
      <c r="B56" s="17">
        <v>3</v>
      </c>
      <c r="C56" s="254" t="s">
        <v>24</v>
      </c>
      <c r="D56" s="167" t="s">
        <v>47</v>
      </c>
      <c r="E56" s="168">
        <v>3028.99</v>
      </c>
      <c r="F56" s="249">
        <v>1756</v>
      </c>
      <c r="G56" s="170">
        <v>24</v>
      </c>
      <c r="H56" s="170">
        <v>7</v>
      </c>
      <c r="I56" s="170">
        <v>17</v>
      </c>
      <c r="J56" s="169">
        <v>42144</v>
      </c>
      <c r="K56" s="279">
        <v>1.02</v>
      </c>
      <c r="L56" s="280">
        <f>E56/E60*J56</f>
        <v>863.52968868455</v>
      </c>
      <c r="M56" s="282"/>
    </row>
    <row r="57" ht="20.2" customHeight="1" spans="1:13">
      <c r="A57" s="200"/>
      <c r="B57" s="17">
        <v>4</v>
      </c>
      <c r="C57" s="254" t="s">
        <v>26</v>
      </c>
      <c r="D57" s="167" t="s">
        <v>99</v>
      </c>
      <c r="E57" s="168">
        <v>6838.73</v>
      </c>
      <c r="F57" s="249">
        <v>1232</v>
      </c>
      <c r="G57" s="170">
        <v>24</v>
      </c>
      <c r="H57" s="170">
        <v>7</v>
      </c>
      <c r="I57" s="170">
        <v>17</v>
      </c>
      <c r="J57" s="169">
        <v>29568</v>
      </c>
      <c r="K57" s="279">
        <v>1.075</v>
      </c>
      <c r="L57" s="280">
        <f>E57/E60*J57</f>
        <v>1367.85823025117</v>
      </c>
      <c r="M57" s="282"/>
    </row>
    <row r="58" ht="20.2" customHeight="1" spans="1:13">
      <c r="A58" s="200"/>
      <c r="B58" s="17">
        <v>5</v>
      </c>
      <c r="C58" s="254" t="s">
        <v>57</v>
      </c>
      <c r="D58" s="167" t="s">
        <v>121</v>
      </c>
      <c r="E58" s="168">
        <v>17616.91</v>
      </c>
      <c r="F58" s="249">
        <v>1388</v>
      </c>
      <c r="G58" s="170">
        <v>24</v>
      </c>
      <c r="H58" s="170">
        <v>7</v>
      </c>
      <c r="I58" s="170">
        <v>17</v>
      </c>
      <c r="J58" s="169">
        <v>33312</v>
      </c>
      <c r="K58" s="279">
        <v>1.064</v>
      </c>
      <c r="L58" s="280">
        <f>E58/E60*J58</f>
        <v>3969.85024488278</v>
      </c>
      <c r="M58" s="282"/>
    </row>
    <row r="59" ht="20.2" customHeight="1" spans="1:13">
      <c r="A59" s="200"/>
      <c r="B59" s="17">
        <v>6</v>
      </c>
      <c r="C59" s="254" t="s">
        <v>94</v>
      </c>
      <c r="D59" s="167" t="s">
        <v>86</v>
      </c>
      <c r="E59" s="168">
        <v>45111.82</v>
      </c>
      <c r="F59" s="249">
        <v>1289</v>
      </c>
      <c r="G59" s="170">
        <v>24</v>
      </c>
      <c r="H59" s="170">
        <v>7</v>
      </c>
      <c r="I59" s="170">
        <v>17</v>
      </c>
      <c r="J59" s="169">
        <v>30936</v>
      </c>
      <c r="K59" s="279">
        <v>1.075</v>
      </c>
      <c r="L59" s="280">
        <f>E59/E60*J59</f>
        <v>9440.56938329694</v>
      </c>
      <c r="M59" s="282"/>
    </row>
    <row r="60" ht="20.2" customHeight="1" spans="1:13">
      <c r="A60" s="200"/>
      <c r="B60" s="200"/>
      <c r="C60" s="250" t="s">
        <v>101</v>
      </c>
      <c r="D60" s="200"/>
      <c r="E60" s="258">
        <f>SUM(E54:E59)</f>
        <v>147827.87</v>
      </c>
      <c r="F60" s="252">
        <v>1273</v>
      </c>
      <c r="G60" s="253">
        <v>24</v>
      </c>
      <c r="H60" s="200" t="s">
        <v>29</v>
      </c>
      <c r="I60" s="200" t="s">
        <v>29</v>
      </c>
      <c r="J60" s="252">
        <f>L60</f>
        <v>30612.4743087782</v>
      </c>
      <c r="K60" s="283">
        <v>1.069</v>
      </c>
      <c r="L60" s="284">
        <f>SUM(L54:L59)</f>
        <v>30612.4743087782</v>
      </c>
      <c r="M60" s="282">
        <f>E60/E61*L60</f>
        <v>3219.4430543472</v>
      </c>
    </row>
    <row r="61" ht="20.2" customHeight="1" spans="1:13">
      <c r="A61" s="250" t="s">
        <v>122</v>
      </c>
      <c r="B61" s="250"/>
      <c r="C61" s="200"/>
      <c r="D61" s="200"/>
      <c r="E61" s="258">
        <v>1405639.67</v>
      </c>
      <c r="F61" s="252">
        <v>1005</v>
      </c>
      <c r="G61" s="253">
        <v>23</v>
      </c>
      <c r="H61" s="200" t="s">
        <v>29</v>
      </c>
      <c r="I61" s="200" t="s">
        <v>29</v>
      </c>
      <c r="J61" s="252">
        <f>M61</f>
        <v>23143.8582445273</v>
      </c>
      <c r="K61" s="283">
        <v>1.069</v>
      </c>
      <c r="L61" s="280"/>
      <c r="M61" s="282">
        <f>M10+M16+M23+M28+M32+M37+M42+M48+M53+M60</f>
        <v>23143.8582445273</v>
      </c>
    </row>
    <row r="65" spans="5:6">
      <c r="E65" s="285"/>
      <c r="F65" s="238"/>
    </row>
    <row r="66" spans="5:6">
      <c r="E66" s="285"/>
      <c r="F66" s="238"/>
    </row>
    <row r="67" spans="5:6">
      <c r="E67" s="285"/>
      <c r="F67" s="238"/>
    </row>
    <row r="68" spans="5:6">
      <c r="E68" s="285"/>
      <c r="F68" s="238"/>
    </row>
    <row r="69" spans="5:6">
      <c r="E69" s="285"/>
      <c r="F69" s="238"/>
    </row>
    <row r="70" spans="5:6">
      <c r="E70" s="285"/>
      <c r="F70" s="238"/>
    </row>
    <row r="71" spans="5:6">
      <c r="E71" s="285"/>
      <c r="F71" s="238"/>
    </row>
    <row r="72" spans="5:6">
      <c r="E72" s="285"/>
      <c r="F72" s="238"/>
    </row>
    <row r="73" spans="5:6">
      <c r="E73" s="285"/>
      <c r="F73" s="238"/>
    </row>
    <row r="74" spans="5:6">
      <c r="E74" s="285"/>
      <c r="F74" s="238"/>
    </row>
  </sheetData>
  <mergeCells count="34">
    <mergeCell ref="A1:J1"/>
    <mergeCell ref="A2:L2"/>
    <mergeCell ref="G3:I3"/>
    <mergeCell ref="C10:D10"/>
    <mergeCell ref="C16:D16"/>
    <mergeCell ref="C23:D23"/>
    <mergeCell ref="C28:D28"/>
    <mergeCell ref="C32:D32"/>
    <mergeCell ref="C37:D37"/>
    <mergeCell ref="C42:D42"/>
    <mergeCell ref="C48:D48"/>
    <mergeCell ref="C53:D53"/>
    <mergeCell ref="C60:D60"/>
    <mergeCell ref="A61:D61"/>
    <mergeCell ref="A3:A4"/>
    <mergeCell ref="A5:A10"/>
    <mergeCell ref="A11:A16"/>
    <mergeCell ref="A17:A23"/>
    <mergeCell ref="A24:A28"/>
    <mergeCell ref="A29:A32"/>
    <mergeCell ref="A33:A37"/>
    <mergeCell ref="A38:A42"/>
    <mergeCell ref="A43:A48"/>
    <mergeCell ref="A49:A53"/>
    <mergeCell ref="A54:A60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rintOptions horizontalCentered="1"/>
  <pageMargins left="1.0625" right="1.0625" top="1.18055555555556" bottom="1.18055555555556" header="0.314583333333333" footer="0.314583333333333"/>
  <pageSetup paperSize="9" firstPageNumber="6" orientation="portrait" useFirstPageNumber="1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workbookViewId="0">
      <selection activeCell="A1" sqref="A1:J1"/>
    </sheetView>
  </sheetViews>
  <sheetFormatPr defaultColWidth="9" defaultRowHeight="13.5"/>
  <cols>
    <col min="1" max="1" width="11.125" customWidth="1"/>
    <col min="2" max="2" width="9.15833333333333" customWidth="1"/>
    <col min="3" max="3" width="11.8833333333333" customWidth="1"/>
    <col min="4" max="4" width="18.8833333333333" customWidth="1"/>
    <col min="5" max="5" width="14.6" customWidth="1"/>
    <col min="6" max="6" width="11.775" hidden="1" customWidth="1"/>
    <col min="7" max="7" width="5.44166666666667" hidden="1" customWidth="1"/>
    <col min="8" max="9" width="8.44166666666667" hidden="1" customWidth="1"/>
    <col min="10" max="10" width="13.375" customWidth="1"/>
    <col min="11" max="11" width="8.775" hidden="1" customWidth="1"/>
    <col min="12" max="12" width="0.108333333333333" hidden="1" customWidth="1"/>
    <col min="13" max="13" width="14.1083333333333" style="4" hidden="1" customWidth="1"/>
    <col min="14" max="14" width="12.6666666666667" hidden="1" customWidth="1"/>
    <col min="15" max="15" width="14.1083333333333" style="4" hidden="1" customWidth="1"/>
  </cols>
  <sheetData>
    <row r="1" ht="25" customHeight="1" spans="1:10">
      <c r="A1" s="72" t="s">
        <v>1</v>
      </c>
      <c r="B1" s="72"/>
      <c r="C1" s="72"/>
      <c r="D1" s="72"/>
      <c r="E1" s="72"/>
      <c r="F1" s="72"/>
      <c r="G1" s="72"/>
      <c r="H1" s="72"/>
      <c r="I1" s="72"/>
      <c r="J1" s="72"/>
    </row>
    <row r="2" ht="19" customHeight="1" spans="1:15">
      <c r="A2" s="7" t="s">
        <v>123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="1" customFormat="1" ht="16.2" customHeight="1" spans="1:15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62" t="s">
        <v>8</v>
      </c>
      <c r="G3" s="162" t="s">
        <v>9</v>
      </c>
      <c r="H3" s="162"/>
      <c r="I3" s="162"/>
      <c r="J3" s="180" t="s">
        <v>124</v>
      </c>
      <c r="K3" s="48" t="s">
        <v>11</v>
      </c>
      <c r="L3" s="49"/>
      <c r="M3" s="50" t="s">
        <v>125</v>
      </c>
      <c r="N3" s="49"/>
      <c r="O3" s="50" t="s">
        <v>126</v>
      </c>
    </row>
    <row r="4" s="1" customFormat="1" ht="14" customHeight="1" spans="1:15">
      <c r="A4" s="8"/>
      <c r="B4" s="8"/>
      <c r="C4" s="10"/>
      <c r="D4" s="14"/>
      <c r="E4" s="15"/>
      <c r="F4" s="162"/>
      <c r="G4" s="162" t="s">
        <v>16</v>
      </c>
      <c r="H4" s="164" t="s">
        <v>17</v>
      </c>
      <c r="I4" s="164" t="s">
        <v>18</v>
      </c>
      <c r="J4" s="162"/>
      <c r="K4" s="51"/>
      <c r="L4" s="52"/>
      <c r="M4" s="53"/>
      <c r="N4" s="52"/>
      <c r="O4" s="53"/>
    </row>
    <row r="5" ht="18" customHeight="1" spans="1:15">
      <c r="A5" s="30" t="s">
        <v>127</v>
      </c>
      <c r="B5" s="17">
        <v>1</v>
      </c>
      <c r="C5" s="18" t="s">
        <v>20</v>
      </c>
      <c r="D5" s="114" t="s">
        <v>128</v>
      </c>
      <c r="E5" s="20">
        <v>73440.02</v>
      </c>
      <c r="F5" s="213">
        <v>1127</v>
      </c>
      <c r="G5" s="205">
        <v>24</v>
      </c>
      <c r="H5" s="114">
        <v>9</v>
      </c>
      <c r="I5" s="114">
        <v>15</v>
      </c>
      <c r="J5" s="213">
        <v>27048</v>
      </c>
      <c r="K5" s="54">
        <v>1.095</v>
      </c>
      <c r="L5" s="55">
        <f t="shared" ref="L5:L9" si="0">E5/$E$10</f>
        <v>0.412657362099769</v>
      </c>
      <c r="M5" s="56">
        <f>J5*L5</f>
        <v>11161.5563300746</v>
      </c>
      <c r="N5" s="55"/>
      <c r="O5" s="56"/>
    </row>
    <row r="6" ht="19" customHeight="1" spans="1:15">
      <c r="A6" s="30"/>
      <c r="B6" s="17">
        <v>2</v>
      </c>
      <c r="C6" s="18" t="s">
        <v>22</v>
      </c>
      <c r="D6" s="114" t="s">
        <v>129</v>
      </c>
      <c r="E6" s="20">
        <v>11627.97</v>
      </c>
      <c r="F6" s="213">
        <v>1764</v>
      </c>
      <c r="G6" s="205">
        <v>25</v>
      </c>
      <c r="H6" s="114">
        <v>9</v>
      </c>
      <c r="I6" s="114">
        <v>16</v>
      </c>
      <c r="J6" s="213">
        <v>44100</v>
      </c>
      <c r="K6" s="54">
        <v>1.035</v>
      </c>
      <c r="L6" s="55">
        <f t="shared" si="0"/>
        <v>0.0653372293032498</v>
      </c>
      <c r="M6" s="56">
        <f t="shared" ref="M6:M33" si="1">J6*L6</f>
        <v>2881.37181227332</v>
      </c>
      <c r="N6" s="55"/>
      <c r="O6" s="56"/>
    </row>
    <row r="7" ht="19" customHeight="1" spans="1:15">
      <c r="A7" s="30"/>
      <c r="B7" s="17">
        <v>3</v>
      </c>
      <c r="C7" s="18" t="s">
        <v>24</v>
      </c>
      <c r="D7" s="114" t="s">
        <v>130</v>
      </c>
      <c r="E7" s="20">
        <v>11164.79</v>
      </c>
      <c r="F7" s="213">
        <v>2372</v>
      </c>
      <c r="G7" s="205">
        <v>28</v>
      </c>
      <c r="H7" s="114">
        <v>10</v>
      </c>
      <c r="I7" s="114">
        <v>18</v>
      </c>
      <c r="J7" s="213">
        <v>66416</v>
      </c>
      <c r="K7" s="54">
        <v>1.01</v>
      </c>
      <c r="L7" s="55">
        <f t="shared" si="0"/>
        <v>0.0627346341926089</v>
      </c>
      <c r="M7" s="56">
        <f t="shared" si="1"/>
        <v>4166.58346453631</v>
      </c>
      <c r="N7" s="55"/>
      <c r="O7" s="56"/>
    </row>
    <row r="8" ht="19" customHeight="1" spans="1:15">
      <c r="A8" s="30"/>
      <c r="B8" s="17">
        <v>4</v>
      </c>
      <c r="C8" s="18" t="s">
        <v>26</v>
      </c>
      <c r="D8" s="114" t="s">
        <v>131</v>
      </c>
      <c r="E8" s="20">
        <v>27590.1</v>
      </c>
      <c r="F8" s="213">
        <v>1882</v>
      </c>
      <c r="G8" s="205">
        <v>26</v>
      </c>
      <c r="H8" s="114">
        <v>9</v>
      </c>
      <c r="I8" s="114">
        <v>17</v>
      </c>
      <c r="J8" s="213">
        <v>48932</v>
      </c>
      <c r="K8" s="54">
        <v>1.035</v>
      </c>
      <c r="L8" s="55">
        <f t="shared" si="0"/>
        <v>0.155027979105518</v>
      </c>
      <c r="M8" s="56">
        <f t="shared" si="1"/>
        <v>7585.82907359122</v>
      </c>
      <c r="N8" s="55"/>
      <c r="O8" s="56"/>
    </row>
    <row r="9" ht="19" customHeight="1" spans="1:15">
      <c r="A9" s="30"/>
      <c r="B9" s="17">
        <v>5</v>
      </c>
      <c r="C9" s="18" t="s">
        <v>57</v>
      </c>
      <c r="D9" s="114" t="s">
        <v>132</v>
      </c>
      <c r="E9" s="20">
        <v>54145.64</v>
      </c>
      <c r="F9" s="213">
        <v>1568</v>
      </c>
      <c r="G9" s="205">
        <v>25</v>
      </c>
      <c r="H9" s="114">
        <v>9</v>
      </c>
      <c r="I9" s="114">
        <v>16</v>
      </c>
      <c r="J9" s="213">
        <v>39200</v>
      </c>
      <c r="K9" s="54">
        <v>1.035</v>
      </c>
      <c r="L9" s="55">
        <f t="shared" si="0"/>
        <v>0.304242795298854</v>
      </c>
      <c r="M9" s="56">
        <f t="shared" si="1"/>
        <v>11926.3175757151</v>
      </c>
      <c r="N9" s="55"/>
      <c r="O9" s="56"/>
    </row>
    <row r="10" ht="19" customHeight="1" spans="1:15">
      <c r="A10" s="30"/>
      <c r="B10" s="30"/>
      <c r="C10" s="30" t="s">
        <v>28</v>
      </c>
      <c r="D10" s="115"/>
      <c r="E10" s="25">
        <v>177968.52</v>
      </c>
      <c r="F10" s="215">
        <v>1498</v>
      </c>
      <c r="G10" s="206">
        <v>25</v>
      </c>
      <c r="H10" s="30" t="s">
        <v>29</v>
      </c>
      <c r="I10" s="30" t="s">
        <v>29</v>
      </c>
      <c r="J10" s="215">
        <f>M10</f>
        <v>37721.6582561905</v>
      </c>
      <c r="K10" s="57">
        <v>1.059</v>
      </c>
      <c r="L10" s="55">
        <f>SUM(L5:L9)</f>
        <v>1</v>
      </c>
      <c r="M10" s="58">
        <f>SUM(M5:M9)</f>
        <v>37721.6582561905</v>
      </c>
      <c r="N10" s="55">
        <f>E10/$E$35</f>
        <v>0.16749362291691</v>
      </c>
      <c r="O10" s="56">
        <f>M10*N10</f>
        <v>6318.1372037629</v>
      </c>
    </row>
    <row r="11" ht="19" customHeight="1" spans="1:15">
      <c r="A11" s="30" t="s">
        <v>133</v>
      </c>
      <c r="B11" s="17">
        <v>1</v>
      </c>
      <c r="C11" s="18" t="s">
        <v>20</v>
      </c>
      <c r="D11" s="114" t="s">
        <v>130</v>
      </c>
      <c r="E11" s="20">
        <v>19165.62</v>
      </c>
      <c r="F11" s="203">
        <v>1620</v>
      </c>
      <c r="G11" s="114">
        <v>25</v>
      </c>
      <c r="H11" s="114">
        <v>9</v>
      </c>
      <c r="I11" s="114">
        <v>16</v>
      </c>
      <c r="J11" s="213">
        <v>40500</v>
      </c>
      <c r="K11" s="54">
        <v>1.01</v>
      </c>
      <c r="L11" s="55">
        <f t="shared" ref="L11:L13" si="2">E11/$E$14</f>
        <v>0.0827928357851503</v>
      </c>
      <c r="M11" s="56">
        <f t="shared" si="1"/>
        <v>3353.10984929859</v>
      </c>
      <c r="N11" s="55"/>
      <c r="O11" s="56">
        <f t="shared" ref="O11:O34" si="3">M11*N11</f>
        <v>0</v>
      </c>
    </row>
    <row r="12" ht="19" customHeight="1" spans="1:15">
      <c r="A12" s="30"/>
      <c r="B12" s="17">
        <v>2</v>
      </c>
      <c r="C12" s="18" t="s">
        <v>22</v>
      </c>
      <c r="D12" s="114" t="s">
        <v>134</v>
      </c>
      <c r="E12" s="20">
        <v>66422</v>
      </c>
      <c r="F12" s="203">
        <v>1450</v>
      </c>
      <c r="G12" s="114">
        <v>27</v>
      </c>
      <c r="H12" s="114">
        <v>9</v>
      </c>
      <c r="I12" s="114">
        <v>18</v>
      </c>
      <c r="J12" s="213">
        <v>39150</v>
      </c>
      <c r="K12" s="54">
        <v>1.01</v>
      </c>
      <c r="L12" s="55">
        <f t="shared" si="2"/>
        <v>0.286933881529596</v>
      </c>
      <c r="M12" s="56">
        <f t="shared" si="1"/>
        <v>11233.4614618837</v>
      </c>
      <c r="N12" s="55"/>
      <c r="O12" s="56">
        <f t="shared" si="3"/>
        <v>0</v>
      </c>
    </row>
    <row r="13" ht="19" customHeight="1" spans="1:15">
      <c r="A13" s="30"/>
      <c r="B13" s="17">
        <v>3</v>
      </c>
      <c r="C13" s="18" t="s">
        <v>24</v>
      </c>
      <c r="D13" s="114" t="s">
        <v>135</v>
      </c>
      <c r="E13" s="20">
        <v>145901.25</v>
      </c>
      <c r="F13" s="203">
        <v>915</v>
      </c>
      <c r="G13" s="114">
        <v>20</v>
      </c>
      <c r="H13" s="114">
        <v>8</v>
      </c>
      <c r="I13" s="114"/>
      <c r="J13" s="213">
        <v>18300</v>
      </c>
      <c r="K13" s="54">
        <v>1.088</v>
      </c>
      <c r="L13" s="55">
        <f t="shared" si="2"/>
        <v>0.630273282685254</v>
      </c>
      <c r="M13" s="56">
        <f t="shared" si="1"/>
        <v>11534.0010731401</v>
      </c>
      <c r="N13" s="55"/>
      <c r="O13" s="56">
        <f t="shared" si="3"/>
        <v>0</v>
      </c>
    </row>
    <row r="14" ht="19" customHeight="1" spans="1:15">
      <c r="A14" s="30"/>
      <c r="B14" s="30"/>
      <c r="C14" s="30" t="s">
        <v>28</v>
      </c>
      <c r="D14" s="30"/>
      <c r="E14" s="25">
        <v>231488.87</v>
      </c>
      <c r="F14" s="204">
        <v>1127</v>
      </c>
      <c r="G14" s="30">
        <v>22</v>
      </c>
      <c r="H14" s="30" t="s">
        <v>29</v>
      </c>
      <c r="I14" s="30" t="s">
        <v>29</v>
      </c>
      <c r="J14" s="215">
        <f>M14</f>
        <v>26120.5723843224</v>
      </c>
      <c r="K14" s="57">
        <v>1.059</v>
      </c>
      <c r="L14" s="55">
        <f>SUM(L11:L13)</f>
        <v>1</v>
      </c>
      <c r="M14" s="58">
        <f>SUM(M11:M13)</f>
        <v>26120.5723843224</v>
      </c>
      <c r="N14" s="55">
        <f>E14/$E$35</f>
        <v>0.217863864357817</v>
      </c>
      <c r="O14" s="56">
        <f t="shared" si="3"/>
        <v>5690.72883888657</v>
      </c>
    </row>
    <row r="15" ht="19" customHeight="1" spans="1:15">
      <c r="A15" s="30" t="s">
        <v>136</v>
      </c>
      <c r="B15" s="17">
        <v>1</v>
      </c>
      <c r="C15" s="18" t="s">
        <v>20</v>
      </c>
      <c r="D15" s="233" t="s">
        <v>107</v>
      </c>
      <c r="E15" s="20">
        <v>53529.48</v>
      </c>
      <c r="F15" s="203">
        <v>930</v>
      </c>
      <c r="G15" s="114">
        <v>24</v>
      </c>
      <c r="H15" s="114">
        <v>9</v>
      </c>
      <c r="I15" s="114">
        <v>15</v>
      </c>
      <c r="J15" s="213">
        <v>22320</v>
      </c>
      <c r="K15" s="54">
        <v>1.061</v>
      </c>
      <c r="L15" s="55">
        <f t="shared" ref="L15:L19" si="4">E15/$E$20</f>
        <v>0.325485428259499</v>
      </c>
      <c r="M15" s="56">
        <f t="shared" si="1"/>
        <v>7264.83475875203</v>
      </c>
      <c r="N15" s="55"/>
      <c r="O15" s="56">
        <f t="shared" si="3"/>
        <v>0</v>
      </c>
    </row>
    <row r="16" ht="19" customHeight="1" spans="1:15">
      <c r="A16" s="30"/>
      <c r="B16" s="17">
        <v>2</v>
      </c>
      <c r="C16" s="18" t="s">
        <v>22</v>
      </c>
      <c r="D16" s="114" t="s">
        <v>137</v>
      </c>
      <c r="E16" s="20">
        <v>14193.52</v>
      </c>
      <c r="F16" s="203">
        <v>1200</v>
      </c>
      <c r="G16" s="114">
        <v>25</v>
      </c>
      <c r="H16" s="114">
        <v>9</v>
      </c>
      <c r="I16" s="114">
        <v>16</v>
      </c>
      <c r="J16" s="213">
        <v>30000</v>
      </c>
      <c r="K16" s="54">
        <v>1.061</v>
      </c>
      <c r="L16" s="55">
        <f t="shared" si="4"/>
        <v>0.0863035459285196</v>
      </c>
      <c r="M16" s="56">
        <f t="shared" si="1"/>
        <v>2589.10637785559</v>
      </c>
      <c r="N16" s="55"/>
      <c r="O16" s="56">
        <f t="shared" si="3"/>
        <v>0</v>
      </c>
    </row>
    <row r="17" ht="19" customHeight="1" spans="1:15">
      <c r="A17" s="30"/>
      <c r="B17" s="17">
        <v>3</v>
      </c>
      <c r="C17" s="18" t="s">
        <v>24</v>
      </c>
      <c r="D17" s="114" t="s">
        <v>130</v>
      </c>
      <c r="E17" s="20">
        <v>7004.92</v>
      </c>
      <c r="F17" s="203">
        <v>1730</v>
      </c>
      <c r="G17" s="114">
        <v>26</v>
      </c>
      <c r="H17" s="114">
        <v>9</v>
      </c>
      <c r="I17" s="114">
        <v>17</v>
      </c>
      <c r="J17" s="213">
        <v>44980</v>
      </c>
      <c r="K17" s="54">
        <v>1.015</v>
      </c>
      <c r="L17" s="55">
        <f t="shared" si="4"/>
        <v>0.0425933408305766</v>
      </c>
      <c r="M17" s="56">
        <f t="shared" si="1"/>
        <v>1915.84847055933</v>
      </c>
      <c r="N17" s="55"/>
      <c r="O17" s="56">
        <f t="shared" si="3"/>
        <v>0</v>
      </c>
    </row>
    <row r="18" ht="19" customHeight="1" spans="1:15">
      <c r="A18" s="30"/>
      <c r="B18" s="17">
        <v>4</v>
      </c>
      <c r="C18" s="18" t="s">
        <v>26</v>
      </c>
      <c r="D18" s="233" t="s">
        <v>108</v>
      </c>
      <c r="E18" s="20">
        <v>78090.54</v>
      </c>
      <c r="F18" s="203">
        <v>1350</v>
      </c>
      <c r="G18" s="114">
        <v>25</v>
      </c>
      <c r="H18" s="114">
        <v>9</v>
      </c>
      <c r="I18" s="114">
        <v>16</v>
      </c>
      <c r="J18" s="213">
        <v>33750</v>
      </c>
      <c r="K18" s="54">
        <v>1.061</v>
      </c>
      <c r="L18" s="55">
        <f t="shared" si="4"/>
        <v>0.474828689815697</v>
      </c>
      <c r="M18" s="56">
        <f t="shared" si="1"/>
        <v>16025.4682812798</v>
      </c>
      <c r="N18" s="55"/>
      <c r="O18" s="56">
        <f t="shared" si="3"/>
        <v>0</v>
      </c>
    </row>
    <row r="19" ht="19" customHeight="1" spans="1:15">
      <c r="A19" s="30"/>
      <c r="B19" s="17">
        <v>5</v>
      </c>
      <c r="C19" s="18" t="s">
        <v>57</v>
      </c>
      <c r="D19" s="114" t="s">
        <v>138</v>
      </c>
      <c r="E19" s="20">
        <v>11641.99</v>
      </c>
      <c r="F19" s="203">
        <v>965</v>
      </c>
      <c r="G19" s="114">
        <v>23</v>
      </c>
      <c r="H19" s="114">
        <v>9</v>
      </c>
      <c r="I19" s="114">
        <v>14</v>
      </c>
      <c r="J19" s="213">
        <v>22195</v>
      </c>
      <c r="K19" s="54">
        <v>1.061</v>
      </c>
      <c r="L19" s="55">
        <f t="shared" si="4"/>
        <v>0.070788995165707</v>
      </c>
      <c r="M19" s="56">
        <f t="shared" si="1"/>
        <v>1571.16174770287</v>
      </c>
      <c r="N19" s="55"/>
      <c r="O19" s="56">
        <f t="shared" si="3"/>
        <v>0</v>
      </c>
    </row>
    <row r="20" ht="19" customHeight="1" spans="1:15">
      <c r="A20" s="30"/>
      <c r="B20" s="30"/>
      <c r="C20" s="30" t="s">
        <v>51</v>
      </c>
      <c r="D20" s="30"/>
      <c r="E20" s="25">
        <v>164460.45</v>
      </c>
      <c r="F20" s="204">
        <v>1189</v>
      </c>
      <c r="G20" s="30">
        <v>25</v>
      </c>
      <c r="H20" s="30" t="s">
        <v>29</v>
      </c>
      <c r="I20" s="30" t="s">
        <v>29</v>
      </c>
      <c r="J20" s="215">
        <f>M20</f>
        <v>29366.4196361496</v>
      </c>
      <c r="K20" s="57">
        <v>1.059</v>
      </c>
      <c r="L20" s="55">
        <f>SUM(L15:L19)</f>
        <v>1</v>
      </c>
      <c r="M20" s="58">
        <f>SUM(M15:M19)</f>
        <v>29366.4196361496</v>
      </c>
      <c r="N20" s="55">
        <f>E20/$E$35</f>
        <v>0.154780612869317</v>
      </c>
      <c r="O20" s="56">
        <f t="shared" si="3"/>
        <v>4545.35242906077</v>
      </c>
    </row>
    <row r="21" ht="19" customHeight="1" spans="1:15">
      <c r="A21" s="30" t="s">
        <v>139</v>
      </c>
      <c r="B21" s="17">
        <v>1</v>
      </c>
      <c r="C21" s="18" t="s">
        <v>20</v>
      </c>
      <c r="D21" s="114" t="s">
        <v>140</v>
      </c>
      <c r="E21" s="20">
        <v>52446.18</v>
      </c>
      <c r="F21" s="203">
        <v>1025</v>
      </c>
      <c r="G21" s="205">
        <v>20</v>
      </c>
      <c r="H21" s="114">
        <v>8</v>
      </c>
      <c r="I21" s="114">
        <v>12</v>
      </c>
      <c r="J21" s="213">
        <v>20500</v>
      </c>
      <c r="K21" s="54">
        <v>1.063</v>
      </c>
      <c r="L21" s="55">
        <f t="shared" ref="L21:L24" si="5">E21/$E$25</f>
        <v>0.313482386087326</v>
      </c>
      <c r="M21" s="56">
        <f t="shared" si="1"/>
        <v>6426.38891479018</v>
      </c>
      <c r="N21" s="55"/>
      <c r="O21" s="56">
        <f t="shared" si="3"/>
        <v>0</v>
      </c>
    </row>
    <row r="22" ht="19" customHeight="1" spans="1:15">
      <c r="A22" s="30"/>
      <c r="B22" s="17">
        <v>2</v>
      </c>
      <c r="C22" s="18" t="s">
        <v>22</v>
      </c>
      <c r="D22" s="114" t="s">
        <v>130</v>
      </c>
      <c r="E22" s="20">
        <v>11081.99</v>
      </c>
      <c r="F22" s="203">
        <v>1730</v>
      </c>
      <c r="G22" s="205">
        <v>24</v>
      </c>
      <c r="H22" s="114">
        <v>8</v>
      </c>
      <c r="I22" s="114">
        <v>16</v>
      </c>
      <c r="J22" s="213">
        <v>41520</v>
      </c>
      <c r="K22" s="54">
        <v>1.01</v>
      </c>
      <c r="L22" s="55">
        <f t="shared" si="5"/>
        <v>0.0662394986211748</v>
      </c>
      <c r="M22" s="56">
        <f t="shared" si="1"/>
        <v>2750.26398275118</v>
      </c>
      <c r="N22" s="55"/>
      <c r="O22" s="56">
        <f t="shared" si="3"/>
        <v>0</v>
      </c>
    </row>
    <row r="23" ht="19" customHeight="1" spans="1:15">
      <c r="A23" s="30"/>
      <c r="B23" s="17">
        <v>3</v>
      </c>
      <c r="C23" s="18" t="s">
        <v>24</v>
      </c>
      <c r="D23" s="114" t="s">
        <v>141</v>
      </c>
      <c r="E23" s="20">
        <v>51483.33</v>
      </c>
      <c r="F23" s="203">
        <v>1165</v>
      </c>
      <c r="G23" s="205">
        <v>20</v>
      </c>
      <c r="H23" s="114">
        <v>8</v>
      </c>
      <c r="I23" s="114">
        <v>12</v>
      </c>
      <c r="J23" s="213">
        <v>23300</v>
      </c>
      <c r="K23" s="54">
        <v>1.063</v>
      </c>
      <c r="L23" s="55">
        <f t="shared" si="5"/>
        <v>0.307727219258318</v>
      </c>
      <c r="M23" s="56">
        <f t="shared" si="1"/>
        <v>7170.0442087188</v>
      </c>
      <c r="N23" s="55"/>
      <c r="O23" s="56">
        <f t="shared" si="3"/>
        <v>0</v>
      </c>
    </row>
    <row r="24" ht="19" customHeight="1" spans="1:15">
      <c r="A24" s="30"/>
      <c r="B24" s="17">
        <v>4</v>
      </c>
      <c r="C24" s="18" t="s">
        <v>26</v>
      </c>
      <c r="D24" s="114" t="s">
        <v>142</v>
      </c>
      <c r="E24" s="20">
        <v>52290.34</v>
      </c>
      <c r="F24" s="203">
        <v>800</v>
      </c>
      <c r="G24" s="205">
        <v>20</v>
      </c>
      <c r="H24" s="114">
        <v>8</v>
      </c>
      <c r="I24" s="114">
        <v>12</v>
      </c>
      <c r="J24" s="213">
        <v>16000</v>
      </c>
      <c r="K24" s="54">
        <v>1.062</v>
      </c>
      <c r="L24" s="55">
        <f t="shared" si="5"/>
        <v>0.312550896033182</v>
      </c>
      <c r="M24" s="56">
        <f t="shared" si="1"/>
        <v>5000.81433653091</v>
      </c>
      <c r="N24" s="55"/>
      <c r="O24" s="56">
        <f t="shared" si="3"/>
        <v>0</v>
      </c>
    </row>
    <row r="25" ht="19" customHeight="1" spans="1:15">
      <c r="A25" s="30"/>
      <c r="B25" s="30"/>
      <c r="C25" s="30" t="s">
        <v>51</v>
      </c>
      <c r="D25" s="30"/>
      <c r="E25" s="25">
        <v>167301.84</v>
      </c>
      <c r="F25" s="215">
        <v>1044</v>
      </c>
      <c r="G25" s="206">
        <v>20</v>
      </c>
      <c r="H25" s="30" t="s">
        <v>29</v>
      </c>
      <c r="I25" s="30" t="s">
        <v>29</v>
      </c>
      <c r="J25" s="215">
        <f>M25</f>
        <v>21347.5114427911</v>
      </c>
      <c r="K25" s="57">
        <v>1.059</v>
      </c>
      <c r="L25" s="55">
        <f>SUM(L21:L24)</f>
        <v>1</v>
      </c>
      <c r="M25" s="58">
        <f>SUM(M21:M24)</f>
        <v>21347.5114427911</v>
      </c>
      <c r="N25" s="55">
        <f>E25/$E$35</f>
        <v>0.15745476392266</v>
      </c>
      <c r="O25" s="56">
        <f t="shared" si="3"/>
        <v>3361.26737456094</v>
      </c>
    </row>
    <row r="26" ht="19" customHeight="1" spans="1:15">
      <c r="A26" s="30" t="s">
        <v>143</v>
      </c>
      <c r="B26" s="17">
        <v>1</v>
      </c>
      <c r="C26" s="18" t="s">
        <v>20</v>
      </c>
      <c r="D26" s="114" t="s">
        <v>130</v>
      </c>
      <c r="E26" s="20">
        <v>15970.64</v>
      </c>
      <c r="F26" s="203">
        <v>1205</v>
      </c>
      <c r="G26" s="205">
        <v>24</v>
      </c>
      <c r="H26" s="114">
        <v>9</v>
      </c>
      <c r="I26" s="114">
        <v>15</v>
      </c>
      <c r="J26" s="213">
        <v>28920</v>
      </c>
      <c r="K26" s="54">
        <v>1.014</v>
      </c>
      <c r="L26" s="55">
        <f t="shared" ref="L26:L28" si="6">E26/$E$29</f>
        <v>0.0806929880653942</v>
      </c>
      <c r="M26" s="56">
        <f t="shared" si="1"/>
        <v>2333.6412148512</v>
      </c>
      <c r="N26" s="55"/>
      <c r="O26" s="56">
        <f t="shared" si="3"/>
        <v>0</v>
      </c>
    </row>
    <row r="27" ht="19" customHeight="1" spans="1:15">
      <c r="A27" s="116"/>
      <c r="B27" s="17">
        <v>2</v>
      </c>
      <c r="C27" s="18" t="s">
        <v>22</v>
      </c>
      <c r="D27" s="114" t="s">
        <v>134</v>
      </c>
      <c r="E27" s="20">
        <v>20313.01</v>
      </c>
      <c r="F27" s="203">
        <v>840</v>
      </c>
      <c r="G27" s="205">
        <v>21</v>
      </c>
      <c r="H27" s="114">
        <v>8</v>
      </c>
      <c r="I27" s="114">
        <v>13</v>
      </c>
      <c r="J27" s="213">
        <v>17640</v>
      </c>
      <c r="K27" s="54">
        <v>1.063</v>
      </c>
      <c r="L27" s="55">
        <f t="shared" si="6"/>
        <v>0.102633173968121</v>
      </c>
      <c r="M27" s="56">
        <f t="shared" si="1"/>
        <v>1810.44918879765</v>
      </c>
      <c r="N27" s="55"/>
      <c r="O27" s="56">
        <f t="shared" si="3"/>
        <v>0</v>
      </c>
    </row>
    <row r="28" ht="19" customHeight="1" spans="1:15">
      <c r="A28" s="30"/>
      <c r="B28" s="17">
        <v>3</v>
      </c>
      <c r="C28" s="18" t="s">
        <v>24</v>
      </c>
      <c r="D28" s="233" t="s">
        <v>35</v>
      </c>
      <c r="E28" s="20">
        <v>161634.91</v>
      </c>
      <c r="F28" s="203">
        <v>780</v>
      </c>
      <c r="G28" s="205">
        <v>20</v>
      </c>
      <c r="H28" s="114">
        <v>8</v>
      </c>
      <c r="I28" s="114">
        <v>12</v>
      </c>
      <c r="J28" s="213">
        <v>15600</v>
      </c>
      <c r="K28" s="54">
        <v>1.063</v>
      </c>
      <c r="L28" s="55">
        <f t="shared" si="6"/>
        <v>0.816673837966485</v>
      </c>
      <c r="M28" s="56">
        <f t="shared" si="1"/>
        <v>12740.1118722772</v>
      </c>
      <c r="N28" s="55"/>
      <c r="O28" s="56">
        <f t="shared" si="3"/>
        <v>0</v>
      </c>
    </row>
    <row r="29" ht="19" customHeight="1" spans="1:15">
      <c r="A29" s="30"/>
      <c r="B29" s="30"/>
      <c r="C29" s="30" t="s">
        <v>51</v>
      </c>
      <c r="D29" s="30"/>
      <c r="E29" s="25">
        <v>197918.56</v>
      </c>
      <c r="F29" s="215">
        <v>820</v>
      </c>
      <c r="G29" s="206">
        <v>20</v>
      </c>
      <c r="H29" s="30" t="s">
        <v>29</v>
      </c>
      <c r="I29" s="30" t="s">
        <v>29</v>
      </c>
      <c r="J29" s="215">
        <f>M29</f>
        <v>16884.202275926</v>
      </c>
      <c r="K29" s="57">
        <v>1.059</v>
      </c>
      <c r="L29" s="55">
        <f>SUM(L26:L28)</f>
        <v>1</v>
      </c>
      <c r="M29" s="58">
        <f>SUM(M26:M28)</f>
        <v>16884.202275926</v>
      </c>
      <c r="N29" s="55">
        <f>E29/$E$35</f>
        <v>0.186269440555542</v>
      </c>
      <c r="O29" s="56">
        <f t="shared" si="3"/>
        <v>3145.01091216334</v>
      </c>
    </row>
    <row r="30" ht="19" customHeight="1" spans="1:15">
      <c r="A30" s="116" t="s">
        <v>144</v>
      </c>
      <c r="B30" s="17">
        <v>1</v>
      </c>
      <c r="C30" s="18" t="s">
        <v>20</v>
      </c>
      <c r="D30" s="233" t="s">
        <v>120</v>
      </c>
      <c r="E30" s="20">
        <v>24996.28</v>
      </c>
      <c r="F30" s="203">
        <v>835</v>
      </c>
      <c r="G30" s="205">
        <v>23</v>
      </c>
      <c r="H30" s="114">
        <v>9</v>
      </c>
      <c r="I30" s="114">
        <v>14</v>
      </c>
      <c r="J30" s="213">
        <v>19205</v>
      </c>
      <c r="K30" s="54">
        <v>1.095</v>
      </c>
      <c r="L30" s="55">
        <f t="shared" ref="L30:L33" si="7">E30/$E$34</f>
        <v>0.202561668137753</v>
      </c>
      <c r="M30" s="56">
        <f t="shared" si="1"/>
        <v>3890.19683658555</v>
      </c>
      <c r="N30" s="55"/>
      <c r="O30" s="56">
        <f t="shared" si="3"/>
        <v>0</v>
      </c>
    </row>
    <row r="31" ht="19" customHeight="1" spans="1:15">
      <c r="A31" s="30"/>
      <c r="B31" s="17">
        <v>2</v>
      </c>
      <c r="C31" s="18" t="s">
        <v>22</v>
      </c>
      <c r="D31" s="117" t="s">
        <v>145</v>
      </c>
      <c r="E31" s="40">
        <v>10193.8455</v>
      </c>
      <c r="F31" s="203">
        <v>1800</v>
      </c>
      <c r="G31" s="205">
        <v>26</v>
      </c>
      <c r="H31" s="114">
        <v>9</v>
      </c>
      <c r="I31" s="114">
        <v>17</v>
      </c>
      <c r="J31" s="213">
        <v>46800</v>
      </c>
      <c r="K31" s="54">
        <v>1.033</v>
      </c>
      <c r="L31" s="55">
        <f t="shared" si="7"/>
        <v>0.0826075859775347</v>
      </c>
      <c r="M31" s="56">
        <f t="shared" si="1"/>
        <v>3866.03502374862</v>
      </c>
      <c r="N31" s="55"/>
      <c r="O31" s="56">
        <f t="shared" si="3"/>
        <v>0</v>
      </c>
    </row>
    <row r="32" ht="19" customHeight="1" spans="1:15">
      <c r="A32" s="30"/>
      <c r="B32" s="17">
        <v>3</v>
      </c>
      <c r="C32" s="18" t="s">
        <v>24</v>
      </c>
      <c r="D32" s="233" t="s">
        <v>103</v>
      </c>
      <c r="E32" s="40">
        <v>74312.4245</v>
      </c>
      <c r="F32" s="203">
        <v>1270</v>
      </c>
      <c r="G32" s="205">
        <v>25</v>
      </c>
      <c r="H32" s="114">
        <v>9</v>
      </c>
      <c r="I32" s="114">
        <v>16</v>
      </c>
      <c r="J32" s="213">
        <v>31750</v>
      </c>
      <c r="K32" s="54">
        <v>1.043</v>
      </c>
      <c r="L32" s="55">
        <f t="shared" si="7"/>
        <v>0.602203554692172</v>
      </c>
      <c r="M32" s="56">
        <f t="shared" si="1"/>
        <v>19119.9628614765</v>
      </c>
      <c r="N32" s="55"/>
      <c r="O32" s="56">
        <f t="shared" si="3"/>
        <v>0</v>
      </c>
    </row>
    <row r="33" ht="19" customHeight="1" spans="1:15">
      <c r="A33" s="30"/>
      <c r="B33" s="17">
        <v>4</v>
      </c>
      <c r="C33" s="18" t="s">
        <v>26</v>
      </c>
      <c r="D33" s="114" t="s">
        <v>146</v>
      </c>
      <c r="E33" s="20">
        <v>13898.29</v>
      </c>
      <c r="F33" s="203">
        <v>1125</v>
      </c>
      <c r="G33" s="205">
        <v>22</v>
      </c>
      <c r="H33" s="114">
        <v>8</v>
      </c>
      <c r="I33" s="114">
        <v>14</v>
      </c>
      <c r="J33" s="213">
        <v>24750</v>
      </c>
      <c r="K33" s="54">
        <v>1.098</v>
      </c>
      <c r="L33" s="55">
        <f t="shared" si="7"/>
        <v>0.11262719119254</v>
      </c>
      <c r="M33" s="56">
        <f t="shared" si="1"/>
        <v>2787.52298201536</v>
      </c>
      <c r="N33" s="55"/>
      <c r="O33" s="56">
        <f t="shared" si="3"/>
        <v>0</v>
      </c>
    </row>
    <row r="34" ht="19" customHeight="1" spans="1:15">
      <c r="A34" s="30"/>
      <c r="B34" s="30"/>
      <c r="C34" s="30" t="s">
        <v>51</v>
      </c>
      <c r="D34" s="30"/>
      <c r="E34" s="25">
        <v>123400.84</v>
      </c>
      <c r="F34" s="215">
        <v>1201</v>
      </c>
      <c r="G34" s="206">
        <v>24</v>
      </c>
      <c r="H34" s="30" t="s">
        <v>29</v>
      </c>
      <c r="I34" s="30" t="s">
        <v>29</v>
      </c>
      <c r="J34" s="215">
        <f>M34</f>
        <v>29663.717703826</v>
      </c>
      <c r="K34" s="57">
        <v>1.059</v>
      </c>
      <c r="L34" s="55">
        <f>SUM(L30:L33)</f>
        <v>1</v>
      </c>
      <c r="M34" s="58">
        <f>SUM(M30:M33)</f>
        <v>29663.717703826</v>
      </c>
      <c r="N34" s="55">
        <f>E34/$E$35</f>
        <v>0.116137695377755</v>
      </c>
      <c r="O34" s="56">
        <f t="shared" si="3"/>
        <v>3445.07581045866</v>
      </c>
    </row>
    <row r="35" ht="19" customHeight="1" spans="1:15">
      <c r="A35" s="30" t="s">
        <v>147</v>
      </c>
      <c r="B35" s="30"/>
      <c r="C35" s="30"/>
      <c r="D35" s="30"/>
      <c r="E35" s="25">
        <v>1062539.08</v>
      </c>
      <c r="F35" s="215">
        <v>1137</v>
      </c>
      <c r="G35" s="206">
        <v>23</v>
      </c>
      <c r="H35" s="30" t="s">
        <v>29</v>
      </c>
      <c r="I35" s="30" t="s">
        <v>29</v>
      </c>
      <c r="J35" s="215">
        <f>O35</f>
        <v>26505.5725688932</v>
      </c>
      <c r="K35" s="57">
        <v>1.059</v>
      </c>
      <c r="L35" s="55"/>
      <c r="M35" s="56"/>
      <c r="N35" s="55">
        <f>SUM(N10:N34)</f>
        <v>1</v>
      </c>
      <c r="O35" s="58">
        <f>SUM(O10:O34)</f>
        <v>26505.5725688932</v>
      </c>
    </row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</sheetData>
  <mergeCells count="28">
    <mergeCell ref="A1:J1"/>
    <mergeCell ref="A2:O2"/>
    <mergeCell ref="G3:I3"/>
    <mergeCell ref="C10:D10"/>
    <mergeCell ref="C14:D14"/>
    <mergeCell ref="C20:D20"/>
    <mergeCell ref="C25:D25"/>
    <mergeCell ref="C29:D29"/>
    <mergeCell ref="C34:D34"/>
    <mergeCell ref="A35:D35"/>
    <mergeCell ref="A3:A4"/>
    <mergeCell ref="A5:A10"/>
    <mergeCell ref="A11:A14"/>
    <mergeCell ref="A15:A20"/>
    <mergeCell ref="A21:A25"/>
    <mergeCell ref="A26:A29"/>
    <mergeCell ref="A30:A3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  <mergeCell ref="O3:O4"/>
  </mergeCells>
  <printOptions horizontalCentered="1"/>
  <pageMargins left="1.0625" right="1.0625" top="1.18055555555556" bottom="1.18055555555556" header="0.314583333333333" footer="0.314583333333333"/>
  <pageSetup paperSize="9" firstPageNumber="6" orientation="portrait" useFirstPageNumber="1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workbookViewId="0">
      <selection activeCell="A1" sqref="A1:J1"/>
    </sheetView>
  </sheetViews>
  <sheetFormatPr defaultColWidth="9" defaultRowHeight="13.5"/>
  <cols>
    <col min="1" max="1" width="11.125" style="2" customWidth="1"/>
    <col min="2" max="2" width="9.15833333333333" style="2" customWidth="1"/>
    <col min="3" max="3" width="11.8833333333333" style="2" customWidth="1"/>
    <col min="4" max="4" width="18.8833333333333" style="2" customWidth="1"/>
    <col min="5" max="5" width="14.6" style="2" customWidth="1"/>
    <col min="6" max="6" width="11.3333333333333" style="2" hidden="1" customWidth="1"/>
    <col min="7" max="7" width="5" style="2" hidden="1" customWidth="1"/>
    <col min="8" max="8" width="7.44166666666667" style="2" hidden="1" customWidth="1"/>
    <col min="9" max="9" width="7.33333333333333" style="2" hidden="1" customWidth="1"/>
    <col min="10" max="10" width="13.375" style="2" customWidth="1"/>
    <col min="11" max="11" width="9.10833333333333" hidden="1" customWidth="1"/>
    <col min="12" max="12" width="12.6666666666667" hidden="1" customWidth="1"/>
    <col min="13" max="13" width="14.1083333333333" style="4" hidden="1" customWidth="1"/>
    <col min="14" max="14" width="12.6666666666667" hidden="1" customWidth="1"/>
    <col min="15" max="15" width="14.1083333333333" style="4" hidden="1" customWidth="1"/>
  </cols>
  <sheetData>
    <row r="1" ht="25" customHeight="1" spans="1:10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</row>
    <row r="2" ht="19" customHeight="1" spans="1:15">
      <c r="A2" s="7" t="s">
        <v>148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="1" customFormat="1" ht="16.2" customHeight="1" spans="1:15">
      <c r="A3" s="8" t="s">
        <v>149</v>
      </c>
      <c r="B3" s="9" t="s">
        <v>4</v>
      </c>
      <c r="C3" s="10" t="s">
        <v>5</v>
      </c>
      <c r="D3" s="11" t="s">
        <v>6</v>
      </c>
      <c r="E3" s="12" t="s">
        <v>7</v>
      </c>
      <c r="F3" s="162" t="s">
        <v>8</v>
      </c>
      <c r="G3" s="162" t="s">
        <v>9</v>
      </c>
      <c r="H3" s="162"/>
      <c r="I3" s="162"/>
      <c r="J3" s="180" t="s">
        <v>10</v>
      </c>
      <c r="K3" s="48" t="s">
        <v>11</v>
      </c>
      <c r="L3" s="49"/>
      <c r="M3" s="50" t="s">
        <v>125</v>
      </c>
      <c r="N3" s="49"/>
      <c r="O3" s="50" t="s">
        <v>150</v>
      </c>
    </row>
    <row r="4" s="1" customFormat="1" ht="19" customHeight="1" spans="1:15">
      <c r="A4" s="8"/>
      <c r="B4" s="8"/>
      <c r="C4" s="10"/>
      <c r="D4" s="14"/>
      <c r="E4" s="15"/>
      <c r="F4" s="162"/>
      <c r="G4" s="162" t="s">
        <v>16</v>
      </c>
      <c r="H4" s="164" t="s">
        <v>17</v>
      </c>
      <c r="I4" s="164" t="s">
        <v>18</v>
      </c>
      <c r="J4" s="162"/>
      <c r="K4" s="51"/>
      <c r="L4" s="52"/>
      <c r="M4" s="53"/>
      <c r="N4" s="52"/>
      <c r="O4" s="53"/>
    </row>
    <row r="5" ht="15" customHeight="1" spans="1:15">
      <c r="A5" s="218" t="s">
        <v>151</v>
      </c>
      <c r="B5" s="17">
        <v>1</v>
      </c>
      <c r="C5" s="18" t="s">
        <v>20</v>
      </c>
      <c r="D5" s="219" t="s">
        <v>152</v>
      </c>
      <c r="E5" s="20">
        <v>86514.14</v>
      </c>
      <c r="F5" s="193">
        <v>1057</v>
      </c>
      <c r="G5" s="22">
        <v>21</v>
      </c>
      <c r="H5" s="23">
        <v>8</v>
      </c>
      <c r="I5" s="23">
        <v>13</v>
      </c>
      <c r="J5" s="101">
        <v>22197</v>
      </c>
      <c r="K5" s="54">
        <v>1.087</v>
      </c>
      <c r="L5" s="55">
        <f t="shared" ref="L5:L10" si="0">E5/E$11</f>
        <v>0.435503883984216</v>
      </c>
      <c r="M5" s="56">
        <f>L5*J5</f>
        <v>9666.87971279765</v>
      </c>
      <c r="N5" s="55"/>
      <c r="O5" s="56"/>
    </row>
    <row r="6" ht="13.4" customHeight="1" spans="1:15">
      <c r="A6" s="218"/>
      <c r="B6" s="17">
        <v>2</v>
      </c>
      <c r="C6" s="18" t="s">
        <v>22</v>
      </c>
      <c r="D6" s="219" t="s">
        <v>140</v>
      </c>
      <c r="E6" s="20">
        <v>39806.47</v>
      </c>
      <c r="F6" s="193">
        <v>2171</v>
      </c>
      <c r="G6" s="22">
        <v>27</v>
      </c>
      <c r="H6" s="23">
        <v>10</v>
      </c>
      <c r="I6" s="23">
        <v>17</v>
      </c>
      <c r="J6" s="101">
        <v>58617</v>
      </c>
      <c r="K6" s="54">
        <v>1.04</v>
      </c>
      <c r="L6" s="55">
        <f t="shared" si="0"/>
        <v>0.20038195250743</v>
      </c>
      <c r="M6" s="56">
        <f t="shared" ref="M6:M37" si="1">L6*J6</f>
        <v>11745.788910128</v>
      </c>
      <c r="N6" s="55"/>
      <c r="O6" s="56"/>
    </row>
    <row r="7" ht="13.4" customHeight="1" spans="1:15">
      <c r="A7" s="218"/>
      <c r="B7" s="17">
        <v>3</v>
      </c>
      <c r="C7" s="18" t="s">
        <v>24</v>
      </c>
      <c r="D7" s="219" t="s">
        <v>55</v>
      </c>
      <c r="E7" s="20">
        <v>35255.4</v>
      </c>
      <c r="F7" s="193">
        <v>1209</v>
      </c>
      <c r="G7" s="22">
        <v>24</v>
      </c>
      <c r="H7" s="23">
        <v>10</v>
      </c>
      <c r="I7" s="23">
        <v>14</v>
      </c>
      <c r="J7" s="101">
        <v>29016</v>
      </c>
      <c r="K7" s="54">
        <v>1.085</v>
      </c>
      <c r="L7" s="55">
        <f t="shared" si="0"/>
        <v>0.177472302578713</v>
      </c>
      <c r="M7" s="56">
        <f t="shared" si="1"/>
        <v>5149.53633162394</v>
      </c>
      <c r="N7" s="55"/>
      <c r="O7" s="56"/>
    </row>
    <row r="8" ht="13.4" customHeight="1" spans="1:15">
      <c r="A8" s="218"/>
      <c r="B8" s="17">
        <v>4</v>
      </c>
      <c r="C8" s="18" t="s">
        <v>26</v>
      </c>
      <c r="D8" s="219" t="s">
        <v>130</v>
      </c>
      <c r="E8" s="20">
        <v>9599.05</v>
      </c>
      <c r="F8" s="193">
        <v>2933</v>
      </c>
      <c r="G8" s="22">
        <v>28</v>
      </c>
      <c r="H8" s="23">
        <v>10</v>
      </c>
      <c r="I8" s="23">
        <v>18</v>
      </c>
      <c r="J8" s="101">
        <v>82124</v>
      </c>
      <c r="K8" s="54">
        <v>1.01</v>
      </c>
      <c r="L8" s="55">
        <f t="shared" si="0"/>
        <v>0.0483206971433651</v>
      </c>
      <c r="M8" s="56">
        <f t="shared" si="1"/>
        <v>3968.28893220172</v>
      </c>
      <c r="N8" s="55"/>
      <c r="O8" s="56"/>
    </row>
    <row r="9" ht="13.4" customHeight="1" spans="1:15">
      <c r="A9" s="218"/>
      <c r="B9" s="17">
        <v>5</v>
      </c>
      <c r="C9" s="18" t="s">
        <v>57</v>
      </c>
      <c r="D9" s="219" t="s">
        <v>146</v>
      </c>
      <c r="E9" s="20">
        <v>20408.02</v>
      </c>
      <c r="F9" s="193">
        <v>2421</v>
      </c>
      <c r="G9" s="22">
        <v>27</v>
      </c>
      <c r="H9" s="23">
        <v>10</v>
      </c>
      <c r="I9" s="23">
        <v>17</v>
      </c>
      <c r="J9" s="101">
        <v>65367</v>
      </c>
      <c r="K9" s="54">
        <v>1.02</v>
      </c>
      <c r="L9" s="55">
        <f t="shared" si="0"/>
        <v>0.102732015534427</v>
      </c>
      <c r="M9" s="56">
        <f t="shared" si="1"/>
        <v>6715.28365943887</v>
      </c>
      <c r="N9" s="55"/>
      <c r="O9" s="56"/>
    </row>
    <row r="10" ht="13.4" customHeight="1" spans="1:15">
      <c r="A10" s="218"/>
      <c r="B10" s="17">
        <v>6</v>
      </c>
      <c r="C10" s="18" t="s">
        <v>94</v>
      </c>
      <c r="D10" s="220" t="s">
        <v>153</v>
      </c>
      <c r="E10" s="20">
        <v>7069.89</v>
      </c>
      <c r="F10" s="193">
        <v>1749</v>
      </c>
      <c r="G10" s="22">
        <v>25</v>
      </c>
      <c r="H10" s="23">
        <v>10</v>
      </c>
      <c r="I10" s="23">
        <v>15</v>
      </c>
      <c r="J10" s="101">
        <v>43725</v>
      </c>
      <c r="K10" s="54">
        <v>1.05</v>
      </c>
      <c r="L10" s="55">
        <f t="shared" si="0"/>
        <v>0.0355891482518484</v>
      </c>
      <c r="M10" s="56">
        <f t="shared" si="1"/>
        <v>1556.13550731207</v>
      </c>
      <c r="N10" s="55"/>
      <c r="O10" s="56"/>
    </row>
    <row r="11" ht="13.4" customHeight="1" spans="1:15">
      <c r="A11" s="218"/>
      <c r="B11" s="218"/>
      <c r="C11" s="30" t="s">
        <v>28</v>
      </c>
      <c r="D11" s="30"/>
      <c r="E11" s="25">
        <v>198652.97</v>
      </c>
      <c r="F11" s="105">
        <v>1563</v>
      </c>
      <c r="G11" s="27">
        <v>24</v>
      </c>
      <c r="H11" s="28" t="s">
        <v>29</v>
      </c>
      <c r="I11" s="28" t="s">
        <v>29</v>
      </c>
      <c r="J11" s="105">
        <f>M11</f>
        <v>38801.9130535023</v>
      </c>
      <c r="K11" s="57">
        <v>1.065</v>
      </c>
      <c r="L11" s="55">
        <f>SUM(L5:L10)</f>
        <v>1</v>
      </c>
      <c r="M11" s="58">
        <f>SUM(M5:M10)</f>
        <v>38801.9130535023</v>
      </c>
      <c r="N11" s="55">
        <f>E11/$E$88</f>
        <v>0.0789824070739952</v>
      </c>
      <c r="O11" s="56">
        <f>M11*N11</f>
        <v>3064.66849204149</v>
      </c>
    </row>
    <row r="12" ht="13.4" customHeight="1" spans="1:15">
      <c r="A12" s="218" t="s">
        <v>154</v>
      </c>
      <c r="B12" s="17">
        <v>1</v>
      </c>
      <c r="C12" s="18" t="s">
        <v>20</v>
      </c>
      <c r="D12" s="19" t="s">
        <v>155</v>
      </c>
      <c r="E12" s="32">
        <v>2741.95</v>
      </c>
      <c r="F12" s="213">
        <v>1086</v>
      </c>
      <c r="G12" s="205">
        <v>24</v>
      </c>
      <c r="H12" s="221">
        <v>10</v>
      </c>
      <c r="I12" s="221">
        <v>14</v>
      </c>
      <c r="J12" s="213">
        <v>26064</v>
      </c>
      <c r="K12" s="54">
        <v>1.095</v>
      </c>
      <c r="L12" s="55">
        <f t="shared" ref="L12:L17" si="2">E12/E$18</f>
        <v>0.0322385242810954</v>
      </c>
      <c r="M12" s="56">
        <f t="shared" si="1"/>
        <v>840.264896862471</v>
      </c>
      <c r="N12" s="55"/>
      <c r="O12" s="56">
        <f t="shared" ref="O12:O43" si="3">M12*N12</f>
        <v>0</v>
      </c>
    </row>
    <row r="13" ht="13.4" customHeight="1" spans="1:15">
      <c r="A13" s="218"/>
      <c r="B13" s="17">
        <v>2</v>
      </c>
      <c r="C13" s="18" t="s">
        <v>22</v>
      </c>
      <c r="D13" s="19" t="s">
        <v>54</v>
      </c>
      <c r="E13" s="32">
        <v>47648.14</v>
      </c>
      <c r="F13" s="213">
        <v>1467</v>
      </c>
      <c r="G13" s="205">
        <v>25</v>
      </c>
      <c r="H13" s="221">
        <v>10</v>
      </c>
      <c r="I13" s="221">
        <v>15</v>
      </c>
      <c r="J13" s="213">
        <v>36675</v>
      </c>
      <c r="K13" s="54">
        <v>1.06</v>
      </c>
      <c r="L13" s="55">
        <f t="shared" si="2"/>
        <v>0.560223825503395</v>
      </c>
      <c r="M13" s="56">
        <f t="shared" si="1"/>
        <v>20546.208800337</v>
      </c>
      <c r="N13" s="55"/>
      <c r="O13" s="56">
        <f t="shared" si="3"/>
        <v>0</v>
      </c>
    </row>
    <row r="14" ht="13.4" customHeight="1" spans="1:15">
      <c r="A14" s="218"/>
      <c r="B14" s="17">
        <v>3</v>
      </c>
      <c r="C14" s="18" t="s">
        <v>24</v>
      </c>
      <c r="D14" s="19" t="s">
        <v>156</v>
      </c>
      <c r="E14" s="32">
        <v>1642.6</v>
      </c>
      <c r="F14" s="213">
        <v>2040</v>
      </c>
      <c r="G14" s="205">
        <v>25</v>
      </c>
      <c r="H14" s="221">
        <v>10</v>
      </c>
      <c r="I14" s="221">
        <v>15</v>
      </c>
      <c r="J14" s="213">
        <v>51000</v>
      </c>
      <c r="K14" s="54">
        <v>1.025</v>
      </c>
      <c r="L14" s="55">
        <f t="shared" si="2"/>
        <v>0.0193128977494584</v>
      </c>
      <c r="M14" s="56">
        <f t="shared" si="1"/>
        <v>984.957785222376</v>
      </c>
      <c r="N14" s="55"/>
      <c r="O14" s="56">
        <f t="shared" si="3"/>
        <v>0</v>
      </c>
    </row>
    <row r="15" ht="13.4" customHeight="1" spans="1:15">
      <c r="A15" s="218"/>
      <c r="B15" s="17">
        <v>4</v>
      </c>
      <c r="C15" s="18" t="s">
        <v>26</v>
      </c>
      <c r="D15" s="19" t="s">
        <v>27</v>
      </c>
      <c r="E15" s="32">
        <v>14607.34</v>
      </c>
      <c r="F15" s="213">
        <v>1269</v>
      </c>
      <c r="G15" s="205">
        <v>24</v>
      </c>
      <c r="H15" s="221">
        <v>10</v>
      </c>
      <c r="I15" s="221">
        <v>14</v>
      </c>
      <c r="J15" s="213">
        <v>30456</v>
      </c>
      <c r="K15" s="54">
        <v>1.065</v>
      </c>
      <c r="L15" s="55">
        <f t="shared" si="2"/>
        <v>0.171746051267243</v>
      </c>
      <c r="M15" s="56">
        <f t="shared" si="1"/>
        <v>5230.69773739515</v>
      </c>
      <c r="N15" s="55"/>
      <c r="O15" s="56">
        <f t="shared" si="3"/>
        <v>0</v>
      </c>
    </row>
    <row r="16" ht="13.4" customHeight="1" spans="1:15">
      <c r="A16" s="218"/>
      <c r="B16" s="17">
        <v>5</v>
      </c>
      <c r="C16" s="18" t="s">
        <v>57</v>
      </c>
      <c r="D16" s="19" t="s">
        <v>157</v>
      </c>
      <c r="E16" s="32">
        <v>10760.33</v>
      </c>
      <c r="F16" s="213">
        <v>1440</v>
      </c>
      <c r="G16" s="205">
        <v>25</v>
      </c>
      <c r="H16" s="221">
        <v>10</v>
      </c>
      <c r="I16" s="221">
        <v>15</v>
      </c>
      <c r="J16" s="213">
        <v>36000</v>
      </c>
      <c r="K16" s="54">
        <v>1.065</v>
      </c>
      <c r="L16" s="55">
        <f t="shared" si="2"/>
        <v>0.12651476503131</v>
      </c>
      <c r="M16" s="56">
        <f t="shared" si="1"/>
        <v>4554.53154112715</v>
      </c>
      <c r="N16" s="55"/>
      <c r="O16" s="56">
        <f t="shared" si="3"/>
        <v>0</v>
      </c>
    </row>
    <row r="17" ht="13.4" customHeight="1" spans="1:15">
      <c r="A17" s="218"/>
      <c r="B17" s="17">
        <v>6</v>
      </c>
      <c r="C17" s="18" t="s">
        <v>94</v>
      </c>
      <c r="D17" s="19" t="s">
        <v>42</v>
      </c>
      <c r="E17" s="32">
        <v>7651.61</v>
      </c>
      <c r="F17" s="213">
        <v>920</v>
      </c>
      <c r="G17" s="205">
        <v>25</v>
      </c>
      <c r="H17" s="221">
        <v>10</v>
      </c>
      <c r="I17" s="221">
        <v>15</v>
      </c>
      <c r="J17" s="213">
        <v>23000</v>
      </c>
      <c r="K17" s="54">
        <v>1.095</v>
      </c>
      <c r="L17" s="55">
        <f t="shared" si="2"/>
        <v>0.0899639361674985</v>
      </c>
      <c r="M17" s="56">
        <f t="shared" si="1"/>
        <v>2069.17053185247</v>
      </c>
      <c r="N17" s="55"/>
      <c r="O17" s="56">
        <f t="shared" si="3"/>
        <v>0</v>
      </c>
    </row>
    <row r="18" ht="13.4" customHeight="1" spans="1:15">
      <c r="A18" s="218"/>
      <c r="B18" s="218"/>
      <c r="C18" s="30" t="s">
        <v>51</v>
      </c>
      <c r="D18" s="30"/>
      <c r="E18" s="25">
        <v>85051.97</v>
      </c>
      <c r="F18" s="204">
        <v>1379</v>
      </c>
      <c r="G18" s="206">
        <v>25</v>
      </c>
      <c r="H18" s="30" t="s">
        <v>29</v>
      </c>
      <c r="I18" s="30" t="s">
        <v>29</v>
      </c>
      <c r="J18" s="105">
        <f>M18</f>
        <v>34225.8312927966</v>
      </c>
      <c r="K18" s="57">
        <v>1.065</v>
      </c>
      <c r="L18" s="55">
        <f>SUM(L12:L17)</f>
        <v>1</v>
      </c>
      <c r="M18" s="58">
        <f>SUM(M12:M17)</f>
        <v>34225.8312927966</v>
      </c>
      <c r="N18" s="55">
        <f>E18/$E$88</f>
        <v>0.0338158010775536</v>
      </c>
      <c r="O18" s="56">
        <f t="shared" si="3"/>
        <v>1157.37390271112</v>
      </c>
    </row>
    <row r="19" ht="13.4" customHeight="1" spans="1:15">
      <c r="A19" s="218" t="s">
        <v>158</v>
      </c>
      <c r="B19" s="17">
        <v>1</v>
      </c>
      <c r="C19" s="18" t="s">
        <v>20</v>
      </c>
      <c r="D19" s="19" t="s">
        <v>159</v>
      </c>
      <c r="E19" s="20">
        <v>24967.79</v>
      </c>
      <c r="F19" s="203">
        <v>1907</v>
      </c>
      <c r="G19" s="205">
        <v>24</v>
      </c>
      <c r="H19" s="114">
        <v>9</v>
      </c>
      <c r="I19" s="114">
        <v>15</v>
      </c>
      <c r="J19" s="213">
        <v>45768</v>
      </c>
      <c r="K19" s="54">
        <v>1.035</v>
      </c>
      <c r="L19" s="55">
        <f t="shared" ref="L19:L23" si="4">E19/E$24</f>
        <v>0.0871492030081109</v>
      </c>
      <c r="M19" s="56">
        <f t="shared" si="1"/>
        <v>3988.64472327522</v>
      </c>
      <c r="N19" s="55"/>
      <c r="O19" s="56">
        <f t="shared" si="3"/>
        <v>0</v>
      </c>
    </row>
    <row r="20" ht="13.4" customHeight="1" spans="1:15">
      <c r="A20" s="218"/>
      <c r="B20" s="17">
        <v>2</v>
      </c>
      <c r="C20" s="18" t="s">
        <v>22</v>
      </c>
      <c r="D20" s="31" t="s">
        <v>160</v>
      </c>
      <c r="E20" s="20">
        <v>46888.28</v>
      </c>
      <c r="F20" s="203">
        <v>1620</v>
      </c>
      <c r="G20" s="205">
        <v>24</v>
      </c>
      <c r="H20" s="114">
        <v>9</v>
      </c>
      <c r="I20" s="114">
        <v>15</v>
      </c>
      <c r="J20" s="213">
        <v>38880</v>
      </c>
      <c r="K20" s="54">
        <v>1.043</v>
      </c>
      <c r="L20" s="55">
        <f t="shared" si="4"/>
        <v>0.163661911303369</v>
      </c>
      <c r="M20" s="56">
        <f t="shared" si="1"/>
        <v>6363.17511147499</v>
      </c>
      <c r="N20" s="55"/>
      <c r="O20" s="56">
        <f t="shared" si="3"/>
        <v>0</v>
      </c>
    </row>
    <row r="21" ht="13.4" customHeight="1" spans="1:15">
      <c r="A21" s="218"/>
      <c r="B21" s="17">
        <v>3</v>
      </c>
      <c r="C21" s="18" t="s">
        <v>24</v>
      </c>
      <c r="D21" s="19" t="s">
        <v>161</v>
      </c>
      <c r="E21" s="20">
        <v>31734.23</v>
      </c>
      <c r="F21" s="203">
        <v>1454</v>
      </c>
      <c r="G21" s="205">
        <v>24</v>
      </c>
      <c r="H21" s="114">
        <v>9</v>
      </c>
      <c r="I21" s="114">
        <v>15</v>
      </c>
      <c r="J21" s="213">
        <v>34896</v>
      </c>
      <c r="K21" s="54">
        <v>1.052</v>
      </c>
      <c r="L21" s="55">
        <f t="shared" si="4"/>
        <v>0.110767226597792</v>
      </c>
      <c r="M21" s="56">
        <f t="shared" si="1"/>
        <v>3865.33313935654</v>
      </c>
      <c r="N21" s="55"/>
      <c r="O21" s="56">
        <f t="shared" si="3"/>
        <v>0</v>
      </c>
    </row>
    <row r="22" ht="13.4" customHeight="1" spans="1:15">
      <c r="A22" s="218"/>
      <c r="B22" s="17">
        <v>4</v>
      </c>
      <c r="C22" s="18" t="s">
        <v>26</v>
      </c>
      <c r="D22" s="19" t="s">
        <v>55</v>
      </c>
      <c r="E22" s="20">
        <v>58739.88</v>
      </c>
      <c r="F22" s="203">
        <v>1218</v>
      </c>
      <c r="G22" s="205">
        <v>24</v>
      </c>
      <c r="H22" s="114">
        <v>9</v>
      </c>
      <c r="I22" s="114">
        <v>15</v>
      </c>
      <c r="J22" s="213">
        <v>29232</v>
      </c>
      <c r="K22" s="54">
        <v>1.07</v>
      </c>
      <c r="L22" s="55">
        <f t="shared" si="4"/>
        <v>0.205029509091196</v>
      </c>
      <c r="M22" s="56">
        <f t="shared" si="1"/>
        <v>5993.42260975384</v>
      </c>
      <c r="N22" s="55"/>
      <c r="O22" s="56">
        <f t="shared" si="3"/>
        <v>0</v>
      </c>
    </row>
    <row r="23" ht="13.4" customHeight="1" spans="1:15">
      <c r="A23" s="218"/>
      <c r="B23" s="17">
        <v>5</v>
      </c>
      <c r="C23" s="18" t="s">
        <v>57</v>
      </c>
      <c r="D23" s="19" t="s">
        <v>162</v>
      </c>
      <c r="E23" s="20">
        <v>124164.58</v>
      </c>
      <c r="F23" s="203">
        <v>907</v>
      </c>
      <c r="G23" s="205">
        <v>24</v>
      </c>
      <c r="H23" s="114">
        <v>9</v>
      </c>
      <c r="I23" s="114">
        <v>15</v>
      </c>
      <c r="J23" s="213">
        <v>21768</v>
      </c>
      <c r="K23" s="54">
        <v>1.08</v>
      </c>
      <c r="L23" s="55">
        <f t="shared" si="4"/>
        <v>0.433392149999532</v>
      </c>
      <c r="M23" s="56">
        <f t="shared" si="1"/>
        <v>9434.08032118982</v>
      </c>
      <c r="N23" s="55"/>
      <c r="O23" s="56">
        <f t="shared" si="3"/>
        <v>0</v>
      </c>
    </row>
    <row r="24" ht="13.4" customHeight="1" spans="1:15">
      <c r="A24" s="218"/>
      <c r="B24" s="218"/>
      <c r="C24" s="30" t="s">
        <v>51</v>
      </c>
      <c r="D24" s="30"/>
      <c r="E24" s="25">
        <v>286494.76</v>
      </c>
      <c r="F24" s="215">
        <v>1235</v>
      </c>
      <c r="G24" s="206">
        <v>24</v>
      </c>
      <c r="H24" s="30" t="s">
        <v>29</v>
      </c>
      <c r="I24" s="30" t="s">
        <v>29</v>
      </c>
      <c r="J24" s="105">
        <f>M24</f>
        <v>29644.6559050504</v>
      </c>
      <c r="K24" s="57">
        <v>1.065</v>
      </c>
      <c r="L24" s="55">
        <f>SUM(L19:L23)</f>
        <v>1</v>
      </c>
      <c r="M24" s="58">
        <f>SUM(M19:M23)</f>
        <v>29644.6559050504</v>
      </c>
      <c r="N24" s="55">
        <f>E24/$E$88</f>
        <v>0.113907412302401</v>
      </c>
      <c r="O24" s="56">
        <f t="shared" si="3"/>
        <v>3376.74604273939</v>
      </c>
    </row>
    <row r="25" ht="13.4" customHeight="1" spans="1:15">
      <c r="A25" s="218" t="s">
        <v>163</v>
      </c>
      <c r="B25" s="17">
        <v>1</v>
      </c>
      <c r="C25" s="18" t="s">
        <v>20</v>
      </c>
      <c r="D25" s="222" t="s">
        <v>42</v>
      </c>
      <c r="E25" s="20">
        <v>97923.25</v>
      </c>
      <c r="F25" s="203">
        <v>1250</v>
      </c>
      <c r="G25" s="205">
        <v>24</v>
      </c>
      <c r="H25" s="114">
        <v>8</v>
      </c>
      <c r="I25" s="114">
        <v>16</v>
      </c>
      <c r="J25" s="213">
        <v>30000</v>
      </c>
      <c r="K25" s="54">
        <v>1.07</v>
      </c>
      <c r="L25" s="55">
        <f t="shared" ref="L25:L28" si="5">E25/E$29</f>
        <v>0.566387465576561</v>
      </c>
      <c r="M25" s="56">
        <f t="shared" si="1"/>
        <v>16991.6239672968</v>
      </c>
      <c r="N25" s="55"/>
      <c r="O25" s="56">
        <f t="shared" si="3"/>
        <v>0</v>
      </c>
    </row>
    <row r="26" ht="13.4" customHeight="1" spans="1:15">
      <c r="A26" s="218"/>
      <c r="B26" s="17">
        <v>2</v>
      </c>
      <c r="C26" s="18" t="s">
        <v>22</v>
      </c>
      <c r="D26" s="222" t="s">
        <v>164</v>
      </c>
      <c r="E26" s="20">
        <v>42662.39</v>
      </c>
      <c r="F26" s="203">
        <v>1150</v>
      </c>
      <c r="G26" s="205">
        <v>24</v>
      </c>
      <c r="H26" s="114">
        <v>8</v>
      </c>
      <c r="I26" s="114">
        <v>16</v>
      </c>
      <c r="J26" s="213">
        <v>27600</v>
      </c>
      <c r="K26" s="54">
        <v>1.064</v>
      </c>
      <c r="L26" s="55">
        <f t="shared" si="5"/>
        <v>0.246758996944432</v>
      </c>
      <c r="M26" s="56">
        <f t="shared" si="1"/>
        <v>6810.54831566632</v>
      </c>
      <c r="N26" s="55"/>
      <c r="O26" s="56">
        <f t="shared" si="3"/>
        <v>0</v>
      </c>
    </row>
    <row r="27" ht="13.4" customHeight="1" spans="1:15">
      <c r="A27" s="223"/>
      <c r="B27" s="17">
        <v>3</v>
      </c>
      <c r="C27" s="18" t="s">
        <v>24</v>
      </c>
      <c r="D27" s="222" t="s">
        <v>54</v>
      </c>
      <c r="E27" s="20">
        <v>28812.36</v>
      </c>
      <c r="F27" s="203">
        <v>1440</v>
      </c>
      <c r="G27" s="205">
        <v>24</v>
      </c>
      <c r="H27" s="114">
        <v>8</v>
      </c>
      <c r="I27" s="114">
        <v>16</v>
      </c>
      <c r="J27" s="213">
        <v>34560</v>
      </c>
      <c r="K27" s="54">
        <v>1.055</v>
      </c>
      <c r="L27" s="55">
        <f t="shared" si="5"/>
        <v>0.166650510044137</v>
      </c>
      <c r="M27" s="56">
        <f t="shared" si="1"/>
        <v>5759.44162712536</v>
      </c>
      <c r="N27" s="55"/>
      <c r="O27" s="56">
        <f t="shared" si="3"/>
        <v>0</v>
      </c>
    </row>
    <row r="28" ht="13.4" customHeight="1" spans="1:15">
      <c r="A28" s="218"/>
      <c r="B28" s="17">
        <v>4</v>
      </c>
      <c r="C28" s="18" t="s">
        <v>26</v>
      </c>
      <c r="D28" s="222" t="s">
        <v>156</v>
      </c>
      <c r="E28" s="20">
        <v>3492.92</v>
      </c>
      <c r="F28" s="203">
        <v>1700</v>
      </c>
      <c r="G28" s="205">
        <v>26</v>
      </c>
      <c r="H28" s="114">
        <v>10</v>
      </c>
      <c r="I28" s="114">
        <v>16</v>
      </c>
      <c r="J28" s="213">
        <v>44200</v>
      </c>
      <c r="K28" s="54">
        <v>1.043</v>
      </c>
      <c r="L28" s="55">
        <f t="shared" si="5"/>
        <v>0.0202030274348705</v>
      </c>
      <c r="M28" s="56">
        <f t="shared" si="1"/>
        <v>892.973812621276</v>
      </c>
      <c r="N28" s="55"/>
      <c r="O28" s="56">
        <f t="shared" si="3"/>
        <v>0</v>
      </c>
    </row>
    <row r="29" ht="13.4" customHeight="1" spans="1:15">
      <c r="A29" s="218"/>
      <c r="B29" s="218"/>
      <c r="C29" s="30" t="s">
        <v>51</v>
      </c>
      <c r="D29" s="30"/>
      <c r="E29" s="25">
        <v>172890.92</v>
      </c>
      <c r="F29" s="215">
        <v>1266</v>
      </c>
      <c r="G29" s="206">
        <v>24</v>
      </c>
      <c r="H29" s="30" t="s">
        <v>29</v>
      </c>
      <c r="I29" s="30" t="s">
        <v>29</v>
      </c>
      <c r="J29" s="105">
        <f>M29</f>
        <v>30454.5877227098</v>
      </c>
      <c r="K29" s="57">
        <v>1.065</v>
      </c>
      <c r="L29" s="55">
        <f>SUM(L25:L28)</f>
        <v>1</v>
      </c>
      <c r="M29" s="58">
        <f>SUM(M25:M28)</f>
        <v>30454.5877227098</v>
      </c>
      <c r="N29" s="55">
        <f>E29/$E$88</f>
        <v>0.0687396771507496</v>
      </c>
      <c r="O29" s="56">
        <f t="shared" si="3"/>
        <v>2093.43852781825</v>
      </c>
    </row>
    <row r="30" ht="13.4" customHeight="1" spans="1:15">
      <c r="A30" s="218" t="s">
        <v>165</v>
      </c>
      <c r="B30" s="17">
        <v>1</v>
      </c>
      <c r="C30" s="18" t="s">
        <v>20</v>
      </c>
      <c r="D30" s="224" t="s">
        <v>91</v>
      </c>
      <c r="E30" s="225">
        <v>8725.461361</v>
      </c>
      <c r="F30" s="203">
        <v>1620</v>
      </c>
      <c r="G30" s="205">
        <v>28</v>
      </c>
      <c r="H30" s="114">
        <v>8</v>
      </c>
      <c r="I30" s="114">
        <v>20</v>
      </c>
      <c r="J30" s="213">
        <v>45360</v>
      </c>
      <c r="K30" s="54">
        <v>1.01</v>
      </c>
      <c r="L30" s="55">
        <f t="shared" ref="L30:L35" si="6">E30/E$36</f>
        <v>0.0367763394322956</v>
      </c>
      <c r="M30" s="56">
        <f t="shared" si="1"/>
        <v>1668.17475664893</v>
      </c>
      <c r="N30" s="55"/>
      <c r="O30" s="56">
        <f t="shared" si="3"/>
        <v>0</v>
      </c>
    </row>
    <row r="31" ht="13.4" customHeight="1" spans="1:15">
      <c r="A31" s="218"/>
      <c r="B31" s="17">
        <v>2</v>
      </c>
      <c r="C31" s="18" t="s">
        <v>22</v>
      </c>
      <c r="D31" s="226" t="s">
        <v>166</v>
      </c>
      <c r="E31" s="225">
        <v>50671.934309</v>
      </c>
      <c r="F31" s="203">
        <v>1040</v>
      </c>
      <c r="G31" s="205">
        <v>22</v>
      </c>
      <c r="H31" s="114">
        <v>7</v>
      </c>
      <c r="I31" s="114">
        <v>15</v>
      </c>
      <c r="J31" s="213">
        <v>22880</v>
      </c>
      <c r="K31" s="54">
        <v>1.095</v>
      </c>
      <c r="L31" s="55">
        <f t="shared" si="6"/>
        <v>0.213573607026459</v>
      </c>
      <c r="M31" s="56">
        <f t="shared" si="1"/>
        <v>4886.56412876539</v>
      </c>
      <c r="N31" s="55"/>
      <c r="O31" s="56">
        <f t="shared" si="3"/>
        <v>0</v>
      </c>
    </row>
    <row r="32" ht="13.4" customHeight="1" spans="1:15">
      <c r="A32" s="218"/>
      <c r="B32" s="17">
        <v>3</v>
      </c>
      <c r="C32" s="18" t="s">
        <v>24</v>
      </c>
      <c r="D32" s="224" t="s">
        <v>167</v>
      </c>
      <c r="E32" s="20">
        <v>9460.871428</v>
      </c>
      <c r="F32" s="203">
        <v>1430</v>
      </c>
      <c r="G32" s="205">
        <v>24</v>
      </c>
      <c r="H32" s="114">
        <v>7</v>
      </c>
      <c r="I32" s="114">
        <v>17</v>
      </c>
      <c r="J32" s="213">
        <v>34320</v>
      </c>
      <c r="K32" s="54">
        <v>1.09</v>
      </c>
      <c r="L32" s="55">
        <f t="shared" si="6"/>
        <v>0.0398759681082995</v>
      </c>
      <c r="M32" s="56">
        <f t="shared" si="1"/>
        <v>1368.54322547684</v>
      </c>
      <c r="N32" s="55"/>
      <c r="O32" s="56">
        <f t="shared" si="3"/>
        <v>0</v>
      </c>
    </row>
    <row r="33" ht="13.4" customHeight="1" spans="1:15">
      <c r="A33" s="218"/>
      <c r="B33" s="17">
        <v>4</v>
      </c>
      <c r="C33" s="18" t="s">
        <v>26</v>
      </c>
      <c r="D33" s="224" t="s">
        <v>168</v>
      </c>
      <c r="E33" s="20">
        <v>5165.475126</v>
      </c>
      <c r="F33" s="203">
        <v>1560</v>
      </c>
      <c r="G33" s="205">
        <v>26</v>
      </c>
      <c r="H33" s="114">
        <v>8</v>
      </c>
      <c r="I33" s="114">
        <v>18</v>
      </c>
      <c r="J33" s="213">
        <v>40560</v>
      </c>
      <c r="K33" s="54">
        <v>1.015</v>
      </c>
      <c r="L33" s="55">
        <f t="shared" si="6"/>
        <v>0.0217716013747936</v>
      </c>
      <c r="M33" s="56">
        <f t="shared" si="1"/>
        <v>883.056151761628</v>
      </c>
      <c r="N33" s="55"/>
      <c r="O33" s="56">
        <f t="shared" si="3"/>
        <v>0</v>
      </c>
    </row>
    <row r="34" ht="13.4" customHeight="1" spans="1:15">
      <c r="A34" s="218"/>
      <c r="B34" s="17">
        <v>5</v>
      </c>
      <c r="C34" s="18" t="s">
        <v>57</v>
      </c>
      <c r="D34" s="224" t="s">
        <v>169</v>
      </c>
      <c r="E34" s="20">
        <v>46053.739447</v>
      </c>
      <c r="F34" s="203">
        <v>1300</v>
      </c>
      <c r="G34" s="205">
        <v>22</v>
      </c>
      <c r="H34" s="114">
        <v>7</v>
      </c>
      <c r="I34" s="114">
        <v>15</v>
      </c>
      <c r="J34" s="213">
        <v>28600</v>
      </c>
      <c r="K34" s="54">
        <v>1.09</v>
      </c>
      <c r="L34" s="55">
        <f t="shared" si="6"/>
        <v>0.194108699122732</v>
      </c>
      <c r="M34" s="56">
        <f t="shared" si="1"/>
        <v>5551.50879491014</v>
      </c>
      <c r="N34" s="55"/>
      <c r="O34" s="56">
        <f t="shared" si="3"/>
        <v>0</v>
      </c>
    </row>
    <row r="35" ht="13.4" customHeight="1" spans="1:15">
      <c r="A35" s="218"/>
      <c r="B35" s="17">
        <v>6</v>
      </c>
      <c r="C35" s="18" t="s">
        <v>94</v>
      </c>
      <c r="D35" s="224" t="s">
        <v>92</v>
      </c>
      <c r="E35" s="20">
        <v>117179.991359</v>
      </c>
      <c r="F35" s="203">
        <v>1180</v>
      </c>
      <c r="G35" s="205">
        <v>27</v>
      </c>
      <c r="H35" s="114">
        <v>7</v>
      </c>
      <c r="I35" s="114">
        <v>20</v>
      </c>
      <c r="J35" s="213">
        <v>31860</v>
      </c>
      <c r="K35" s="54">
        <v>1.045</v>
      </c>
      <c r="L35" s="55">
        <f t="shared" si="6"/>
        <v>0.49389378493542</v>
      </c>
      <c r="M35" s="56">
        <f t="shared" si="1"/>
        <v>15735.4559880425</v>
      </c>
      <c r="N35" s="55"/>
      <c r="O35" s="56">
        <f t="shared" si="3"/>
        <v>0</v>
      </c>
    </row>
    <row r="36" ht="13.4" customHeight="1" spans="1:15">
      <c r="A36" s="218"/>
      <c r="B36" s="218"/>
      <c r="C36" s="30" t="s">
        <v>51</v>
      </c>
      <c r="D36" s="30"/>
      <c r="E36" s="25">
        <v>237257.47303</v>
      </c>
      <c r="F36" s="215">
        <v>1205</v>
      </c>
      <c r="G36" s="206">
        <v>25</v>
      </c>
      <c r="H36" s="30" t="s">
        <v>29</v>
      </c>
      <c r="I36" s="30" t="s">
        <v>29</v>
      </c>
      <c r="J36" s="105">
        <f>M36</f>
        <v>30093.3030456054</v>
      </c>
      <c r="K36" s="57">
        <v>1.065</v>
      </c>
      <c r="L36" s="55">
        <f>SUM(L30:L35)</f>
        <v>1</v>
      </c>
      <c r="M36" s="58">
        <f>SUM(M30:M35)</f>
        <v>30093.3030456054</v>
      </c>
      <c r="N36" s="55">
        <f>E36/$E$88</f>
        <v>0.0943311661346059</v>
      </c>
      <c r="O36" s="56">
        <f t="shared" si="3"/>
        <v>2838.73636913405</v>
      </c>
    </row>
    <row r="37" ht="13.4" customHeight="1" spans="1:15">
      <c r="A37" s="227" t="s">
        <v>170</v>
      </c>
      <c r="B37" s="17">
        <v>1</v>
      </c>
      <c r="C37" s="18" t="s">
        <v>20</v>
      </c>
      <c r="D37" s="224" t="s">
        <v>48</v>
      </c>
      <c r="E37" s="20">
        <v>8963.01</v>
      </c>
      <c r="F37" s="203">
        <v>1352</v>
      </c>
      <c r="G37" s="205">
        <v>23</v>
      </c>
      <c r="H37" s="114">
        <v>6</v>
      </c>
      <c r="I37" s="114">
        <v>17</v>
      </c>
      <c r="J37" s="213">
        <v>31096</v>
      </c>
      <c r="K37" s="54">
        <v>1.043</v>
      </c>
      <c r="L37" s="55">
        <f t="shared" ref="L37:L42" si="7">E37/E$43</f>
        <v>0.0461010123849206</v>
      </c>
      <c r="M37" s="56">
        <f t="shared" si="1"/>
        <v>1433.55708112149</v>
      </c>
      <c r="N37" s="55"/>
      <c r="O37" s="56">
        <f t="shared" si="3"/>
        <v>0</v>
      </c>
    </row>
    <row r="38" ht="13.4" customHeight="1" spans="1:15">
      <c r="A38" s="227"/>
      <c r="B38" s="17">
        <v>2</v>
      </c>
      <c r="C38" s="18" t="s">
        <v>22</v>
      </c>
      <c r="D38" s="224" t="s">
        <v>171</v>
      </c>
      <c r="E38" s="20">
        <v>15268.56</v>
      </c>
      <c r="F38" s="203">
        <v>1197</v>
      </c>
      <c r="G38" s="205">
        <v>23</v>
      </c>
      <c r="H38" s="114">
        <v>6</v>
      </c>
      <c r="I38" s="114">
        <v>17</v>
      </c>
      <c r="J38" s="213">
        <v>27531</v>
      </c>
      <c r="K38" s="54">
        <v>1.043</v>
      </c>
      <c r="L38" s="55">
        <f t="shared" si="7"/>
        <v>0.0785334473195838</v>
      </c>
      <c r="M38" s="56">
        <f t="shared" ref="M38:M69" si="8">L38*J38</f>
        <v>2162.10433815546</v>
      </c>
      <c r="N38" s="55"/>
      <c r="O38" s="56">
        <f t="shared" si="3"/>
        <v>0</v>
      </c>
    </row>
    <row r="39" ht="13.4" customHeight="1" spans="1:15">
      <c r="A39" s="227"/>
      <c r="B39" s="17">
        <v>3</v>
      </c>
      <c r="C39" s="18" t="s">
        <v>24</v>
      </c>
      <c r="D39" s="219" t="s">
        <v>130</v>
      </c>
      <c r="E39" s="20">
        <v>18948.88</v>
      </c>
      <c r="F39" s="203">
        <v>2124</v>
      </c>
      <c r="G39" s="205">
        <v>23</v>
      </c>
      <c r="H39" s="114">
        <v>6</v>
      </c>
      <c r="I39" s="114">
        <v>17</v>
      </c>
      <c r="J39" s="213">
        <v>48852</v>
      </c>
      <c r="K39" s="54">
        <v>1.035</v>
      </c>
      <c r="L39" s="55">
        <f t="shared" si="7"/>
        <v>0.0974630789835528</v>
      </c>
      <c r="M39" s="56">
        <f t="shared" si="8"/>
        <v>4761.26633450452</v>
      </c>
      <c r="N39" s="55"/>
      <c r="O39" s="56">
        <f t="shared" si="3"/>
        <v>0</v>
      </c>
    </row>
    <row r="40" ht="13.4" customHeight="1" spans="1:15">
      <c r="A40" s="227"/>
      <c r="B40" s="17">
        <v>4</v>
      </c>
      <c r="C40" s="18" t="s">
        <v>26</v>
      </c>
      <c r="D40" s="219" t="s">
        <v>172</v>
      </c>
      <c r="E40" s="20">
        <v>54913.76</v>
      </c>
      <c r="F40" s="203">
        <v>1135</v>
      </c>
      <c r="G40" s="205">
        <v>23</v>
      </c>
      <c r="H40" s="114">
        <v>6</v>
      </c>
      <c r="I40" s="114">
        <v>17</v>
      </c>
      <c r="J40" s="213">
        <v>26105</v>
      </c>
      <c r="K40" s="54">
        <v>1.06</v>
      </c>
      <c r="L40" s="55">
        <f t="shared" si="7"/>
        <v>0.282447518173309</v>
      </c>
      <c r="M40" s="56">
        <f t="shared" si="8"/>
        <v>7373.29246191424</v>
      </c>
      <c r="N40" s="55"/>
      <c r="O40" s="56">
        <f t="shared" si="3"/>
        <v>0</v>
      </c>
    </row>
    <row r="41" ht="13.4" customHeight="1" spans="1:15">
      <c r="A41" s="227"/>
      <c r="B41" s="17">
        <v>5</v>
      </c>
      <c r="C41" s="18" t="s">
        <v>57</v>
      </c>
      <c r="D41" s="219" t="s">
        <v>173</v>
      </c>
      <c r="E41" s="20">
        <v>45864.96</v>
      </c>
      <c r="F41" s="203">
        <v>1156</v>
      </c>
      <c r="G41" s="205">
        <v>23</v>
      </c>
      <c r="H41" s="114">
        <v>6</v>
      </c>
      <c r="I41" s="114">
        <v>17</v>
      </c>
      <c r="J41" s="213">
        <v>26588</v>
      </c>
      <c r="K41" s="54">
        <v>1.08</v>
      </c>
      <c r="L41" s="55">
        <f t="shared" si="7"/>
        <v>0.235905247120542</v>
      </c>
      <c r="M41" s="56">
        <f t="shared" si="8"/>
        <v>6272.24871044096</v>
      </c>
      <c r="N41" s="55"/>
      <c r="O41" s="56">
        <f t="shared" si="3"/>
        <v>0</v>
      </c>
    </row>
    <row r="42" ht="13.4" customHeight="1" spans="1:15">
      <c r="A42" s="227"/>
      <c r="B42" s="17">
        <v>6</v>
      </c>
      <c r="C42" s="18" t="s">
        <v>94</v>
      </c>
      <c r="D42" s="219" t="s">
        <v>174</v>
      </c>
      <c r="E42" s="20">
        <v>50461.94</v>
      </c>
      <c r="F42" s="203">
        <v>1153</v>
      </c>
      <c r="G42" s="205">
        <v>23</v>
      </c>
      <c r="H42" s="114">
        <v>6</v>
      </c>
      <c r="I42" s="114">
        <v>17</v>
      </c>
      <c r="J42" s="213">
        <v>26519</v>
      </c>
      <c r="K42" s="54">
        <v>1.08</v>
      </c>
      <c r="L42" s="55">
        <f t="shared" si="7"/>
        <v>0.259549696018092</v>
      </c>
      <c r="M42" s="56">
        <f t="shared" si="8"/>
        <v>6882.99838870378</v>
      </c>
      <c r="N42" s="55"/>
      <c r="O42" s="56">
        <f t="shared" si="3"/>
        <v>0</v>
      </c>
    </row>
    <row r="43" ht="13.4" customHeight="1" spans="1:15">
      <c r="A43" s="227"/>
      <c r="B43" s="218"/>
      <c r="C43" s="30" t="s">
        <v>51</v>
      </c>
      <c r="D43" s="30"/>
      <c r="E43" s="25">
        <v>194421.11</v>
      </c>
      <c r="F43" s="215">
        <v>1256</v>
      </c>
      <c r="G43" s="206">
        <v>23</v>
      </c>
      <c r="H43" s="30" t="s">
        <v>29</v>
      </c>
      <c r="I43" s="30" t="s">
        <v>29</v>
      </c>
      <c r="J43" s="105">
        <f>M43</f>
        <v>28885.4673148405</v>
      </c>
      <c r="K43" s="57">
        <v>1.065</v>
      </c>
      <c r="L43" s="55">
        <f>SUM(L37:L42)</f>
        <v>1</v>
      </c>
      <c r="M43" s="58">
        <f>SUM(M37:M42)</f>
        <v>28885.4673148405</v>
      </c>
      <c r="N43" s="55">
        <f>E43/$E$88</f>
        <v>0.0772998624374858</v>
      </c>
      <c r="O43" s="56">
        <f t="shared" si="3"/>
        <v>2232.84264987966</v>
      </c>
    </row>
    <row r="44" ht="13.4" customHeight="1" spans="1:15">
      <c r="A44" s="228" t="s">
        <v>175</v>
      </c>
      <c r="B44" s="17">
        <v>1</v>
      </c>
      <c r="C44" s="18" t="s">
        <v>20</v>
      </c>
      <c r="D44" s="229" t="s">
        <v>47</v>
      </c>
      <c r="E44" s="20">
        <v>7414.363</v>
      </c>
      <c r="F44" s="213">
        <v>1952</v>
      </c>
      <c r="G44" s="205">
        <v>23</v>
      </c>
      <c r="H44" s="114">
        <v>7</v>
      </c>
      <c r="I44" s="114">
        <v>16</v>
      </c>
      <c r="J44" s="213">
        <v>44896</v>
      </c>
      <c r="K44" s="54">
        <v>1.035</v>
      </c>
      <c r="L44" s="55">
        <f t="shared" ref="L44:L47" si="9">E44/E$48</f>
        <v>0.0364061450210553</v>
      </c>
      <c r="M44" s="56">
        <f t="shared" si="8"/>
        <v>1634.4902868653</v>
      </c>
      <c r="N44" s="55"/>
      <c r="O44" s="56">
        <f t="shared" ref="O44:O75" si="10">M44*N44</f>
        <v>0</v>
      </c>
    </row>
    <row r="45" ht="13.4" customHeight="1" spans="1:15">
      <c r="A45" s="230"/>
      <c r="B45" s="17">
        <v>2</v>
      </c>
      <c r="C45" s="18" t="s">
        <v>22</v>
      </c>
      <c r="D45" s="231" t="s">
        <v>176</v>
      </c>
      <c r="E45" s="20">
        <v>31352.5664</v>
      </c>
      <c r="F45" s="213">
        <v>1569</v>
      </c>
      <c r="G45" s="205">
        <v>23</v>
      </c>
      <c r="H45" s="114">
        <v>7</v>
      </c>
      <c r="I45" s="114">
        <v>16</v>
      </c>
      <c r="J45" s="213">
        <v>36087</v>
      </c>
      <c r="K45" s="54">
        <v>1.045</v>
      </c>
      <c r="L45" s="55">
        <f t="shared" si="9"/>
        <v>0.153947962777202</v>
      </c>
      <c r="M45" s="56">
        <f t="shared" si="8"/>
        <v>5555.52013274089</v>
      </c>
      <c r="N45" s="55"/>
      <c r="O45" s="56">
        <f t="shared" si="10"/>
        <v>0</v>
      </c>
    </row>
    <row r="46" ht="13.4" customHeight="1" spans="1:15">
      <c r="A46" s="230"/>
      <c r="B46" s="17">
        <v>3</v>
      </c>
      <c r="C46" s="18" t="s">
        <v>24</v>
      </c>
      <c r="D46" s="231" t="s">
        <v>177</v>
      </c>
      <c r="E46" s="20">
        <v>49111.8982</v>
      </c>
      <c r="F46" s="213">
        <v>1278</v>
      </c>
      <c r="G46" s="205">
        <v>23</v>
      </c>
      <c r="H46" s="114">
        <v>7</v>
      </c>
      <c r="I46" s="114">
        <v>16</v>
      </c>
      <c r="J46" s="213">
        <v>29394</v>
      </c>
      <c r="K46" s="54">
        <v>1.07</v>
      </c>
      <c r="L46" s="55">
        <f t="shared" si="9"/>
        <v>0.241150168683204</v>
      </c>
      <c r="M46" s="56">
        <f t="shared" si="8"/>
        <v>7088.36805827409</v>
      </c>
      <c r="N46" s="55"/>
      <c r="O46" s="56">
        <f t="shared" si="10"/>
        <v>0</v>
      </c>
    </row>
    <row r="47" ht="13.4" customHeight="1" spans="1:15">
      <c r="A47" s="230"/>
      <c r="B47" s="17">
        <v>4</v>
      </c>
      <c r="C47" s="18" t="s">
        <v>26</v>
      </c>
      <c r="D47" s="231" t="s">
        <v>162</v>
      </c>
      <c r="E47" s="20">
        <v>115778.09</v>
      </c>
      <c r="F47" s="213">
        <v>883</v>
      </c>
      <c r="G47" s="205">
        <v>23</v>
      </c>
      <c r="H47" s="114">
        <v>7</v>
      </c>
      <c r="I47" s="114">
        <v>16</v>
      </c>
      <c r="J47" s="213">
        <v>20309</v>
      </c>
      <c r="K47" s="54">
        <v>1.07</v>
      </c>
      <c r="L47" s="55">
        <f t="shared" si="9"/>
        <v>0.568495760836202</v>
      </c>
      <c r="M47" s="56">
        <f t="shared" si="8"/>
        <v>11545.5804068224</v>
      </c>
      <c r="N47" s="55"/>
      <c r="O47" s="56">
        <f t="shared" si="10"/>
        <v>0</v>
      </c>
    </row>
    <row r="48" ht="13.4" customHeight="1" spans="1:15">
      <c r="A48" s="232"/>
      <c r="B48" s="223"/>
      <c r="C48" s="30" t="s">
        <v>51</v>
      </c>
      <c r="D48" s="233"/>
      <c r="E48" s="25">
        <v>203656.91</v>
      </c>
      <c r="F48" s="215">
        <v>1123</v>
      </c>
      <c r="G48" s="206">
        <v>23</v>
      </c>
      <c r="H48" s="30" t="s">
        <v>29</v>
      </c>
      <c r="I48" s="30" t="s">
        <v>29</v>
      </c>
      <c r="J48" s="105">
        <f>M48</f>
        <v>25823.9588847027</v>
      </c>
      <c r="K48" s="57">
        <v>1.065</v>
      </c>
      <c r="L48" s="59">
        <f>SUM(L44:L47)</f>
        <v>1.00000003731766</v>
      </c>
      <c r="M48" s="58">
        <f>SUM(M44:M47)</f>
        <v>25823.9588847027</v>
      </c>
      <c r="N48" s="55">
        <f>E48/$E$88</f>
        <v>0.0809719228917242</v>
      </c>
      <c r="O48" s="56">
        <f t="shared" si="10"/>
        <v>2091.0156075712</v>
      </c>
    </row>
    <row r="49" ht="14.7" customHeight="1" spans="1:15">
      <c r="A49" s="218" t="s">
        <v>178</v>
      </c>
      <c r="B49" s="17">
        <v>1</v>
      </c>
      <c r="C49" s="18" t="s">
        <v>20</v>
      </c>
      <c r="D49" s="219" t="s">
        <v>42</v>
      </c>
      <c r="E49" s="20">
        <v>69550.29</v>
      </c>
      <c r="F49" s="203">
        <v>1032</v>
      </c>
      <c r="G49" s="205">
        <v>23</v>
      </c>
      <c r="H49" s="114">
        <v>8</v>
      </c>
      <c r="I49" s="114">
        <v>15</v>
      </c>
      <c r="J49" s="213">
        <v>23736</v>
      </c>
      <c r="K49" s="54">
        <v>1.067</v>
      </c>
      <c r="L49" s="55">
        <f t="shared" ref="L49:L51" si="11">E49/E$52</f>
        <v>0.472889021670465</v>
      </c>
      <c r="M49" s="56">
        <f t="shared" si="8"/>
        <v>11224.4938183702</v>
      </c>
      <c r="N49" s="55"/>
      <c r="O49" s="56">
        <f t="shared" si="10"/>
        <v>0</v>
      </c>
    </row>
    <row r="50" ht="14.7" customHeight="1" spans="1:15">
      <c r="A50" s="218"/>
      <c r="B50" s="17">
        <v>2</v>
      </c>
      <c r="C50" s="18" t="s">
        <v>22</v>
      </c>
      <c r="D50" s="219" t="s">
        <v>54</v>
      </c>
      <c r="E50" s="20">
        <v>75085</v>
      </c>
      <c r="F50" s="203">
        <v>1200</v>
      </c>
      <c r="G50" s="205">
        <v>23</v>
      </c>
      <c r="H50" s="114">
        <v>8</v>
      </c>
      <c r="I50" s="114">
        <v>15</v>
      </c>
      <c r="J50" s="213">
        <v>27600</v>
      </c>
      <c r="K50" s="54">
        <v>1.065</v>
      </c>
      <c r="L50" s="55">
        <f t="shared" si="11"/>
        <v>0.510520835960956</v>
      </c>
      <c r="M50" s="56">
        <f t="shared" si="8"/>
        <v>14090.3750725224</v>
      </c>
      <c r="N50" s="55"/>
      <c r="O50" s="56">
        <f t="shared" si="10"/>
        <v>0</v>
      </c>
    </row>
    <row r="51" ht="14.7" customHeight="1" spans="1:15">
      <c r="A51" s="218"/>
      <c r="B51" s="17">
        <v>3</v>
      </c>
      <c r="C51" s="18" t="s">
        <v>24</v>
      </c>
      <c r="D51" s="234" t="s">
        <v>38</v>
      </c>
      <c r="E51" s="20">
        <v>2440</v>
      </c>
      <c r="F51" s="203">
        <v>1521</v>
      </c>
      <c r="G51" s="205">
        <v>23</v>
      </c>
      <c r="H51" s="114">
        <v>8</v>
      </c>
      <c r="I51" s="114">
        <v>15</v>
      </c>
      <c r="J51" s="213">
        <v>34983</v>
      </c>
      <c r="K51" s="54">
        <v>1.035</v>
      </c>
      <c r="L51" s="55">
        <f t="shared" si="11"/>
        <v>0.0165901423685787</v>
      </c>
      <c r="M51" s="56">
        <f t="shared" si="8"/>
        <v>580.372950479989</v>
      </c>
      <c r="N51" s="55"/>
      <c r="O51" s="56">
        <f t="shared" si="10"/>
        <v>0</v>
      </c>
    </row>
    <row r="52" ht="14.7" customHeight="1" spans="1:15">
      <c r="A52" s="218"/>
      <c r="B52" s="17"/>
      <c r="C52" s="30" t="s">
        <v>51</v>
      </c>
      <c r="D52" s="30"/>
      <c r="E52" s="25">
        <v>147075.29</v>
      </c>
      <c r="F52" s="215">
        <v>1126</v>
      </c>
      <c r="G52" s="206">
        <v>23</v>
      </c>
      <c r="H52" s="30" t="s">
        <v>29</v>
      </c>
      <c r="I52" s="30" t="s">
        <v>29</v>
      </c>
      <c r="J52" s="105">
        <f>M52</f>
        <v>25895.2418413725</v>
      </c>
      <c r="K52" s="57">
        <v>1.065</v>
      </c>
      <c r="L52" s="55">
        <f>SUM(L49:L51)</f>
        <v>1</v>
      </c>
      <c r="M52" s="58">
        <f>SUM(M49:M51)</f>
        <v>25895.2418413725</v>
      </c>
      <c r="N52" s="55">
        <f>E52/$E$88</f>
        <v>0.0584756443626586</v>
      </c>
      <c r="O52" s="56">
        <f t="shared" si="10"/>
        <v>1514.24095260114</v>
      </c>
    </row>
    <row r="53" ht="14.7" customHeight="1" spans="1:15">
      <c r="A53" s="218" t="s">
        <v>179</v>
      </c>
      <c r="B53" s="17">
        <v>1</v>
      </c>
      <c r="C53" s="18" t="s">
        <v>20</v>
      </c>
      <c r="D53" s="235" t="s">
        <v>55</v>
      </c>
      <c r="E53" s="20">
        <v>78549.27</v>
      </c>
      <c r="F53" s="203">
        <v>1175</v>
      </c>
      <c r="G53" s="205">
        <v>20</v>
      </c>
      <c r="H53" s="114">
        <v>8</v>
      </c>
      <c r="I53" s="114">
        <v>12</v>
      </c>
      <c r="J53" s="213">
        <v>23500</v>
      </c>
      <c r="K53" s="54">
        <v>1.065</v>
      </c>
      <c r="L53" s="55">
        <f t="shared" ref="L53:L56" si="12">E53/E$57</f>
        <v>0.566075007689467</v>
      </c>
      <c r="M53" s="56">
        <f t="shared" si="8"/>
        <v>13302.7626807025</v>
      </c>
      <c r="N53" s="55"/>
      <c r="O53" s="56">
        <f t="shared" si="10"/>
        <v>0</v>
      </c>
    </row>
    <row r="54" ht="14.7" customHeight="1" spans="1:15">
      <c r="A54" s="218"/>
      <c r="B54" s="17">
        <v>2</v>
      </c>
      <c r="C54" s="18" t="s">
        <v>22</v>
      </c>
      <c r="D54" s="235" t="s">
        <v>54</v>
      </c>
      <c r="E54" s="20">
        <v>24133.72</v>
      </c>
      <c r="F54" s="203">
        <v>1218</v>
      </c>
      <c r="G54" s="205">
        <v>22</v>
      </c>
      <c r="H54" s="114">
        <v>8</v>
      </c>
      <c r="I54" s="114">
        <v>14</v>
      </c>
      <c r="J54" s="213">
        <v>26796</v>
      </c>
      <c r="K54" s="54">
        <v>1.07</v>
      </c>
      <c r="L54" s="55">
        <f t="shared" si="12"/>
        <v>0.173922631420705</v>
      </c>
      <c r="M54" s="56">
        <f t="shared" si="8"/>
        <v>4660.43083154921</v>
      </c>
      <c r="N54" s="55"/>
      <c r="O54" s="56">
        <f t="shared" si="10"/>
        <v>0</v>
      </c>
    </row>
    <row r="55" ht="14.7" customHeight="1" spans="1:15">
      <c r="A55" s="218"/>
      <c r="B55" s="17">
        <v>3</v>
      </c>
      <c r="C55" s="18" t="s">
        <v>24</v>
      </c>
      <c r="D55" s="235" t="s">
        <v>156</v>
      </c>
      <c r="E55" s="20">
        <v>6827.62</v>
      </c>
      <c r="F55" s="203">
        <v>1545</v>
      </c>
      <c r="G55" s="205">
        <v>27</v>
      </c>
      <c r="H55" s="114">
        <v>9</v>
      </c>
      <c r="I55" s="114">
        <v>18</v>
      </c>
      <c r="J55" s="213">
        <v>41715</v>
      </c>
      <c r="K55" s="54">
        <v>1.045</v>
      </c>
      <c r="L55" s="55">
        <f t="shared" si="12"/>
        <v>0.0492040860978181</v>
      </c>
      <c r="M55" s="56">
        <f t="shared" si="8"/>
        <v>2052.54845157048</v>
      </c>
      <c r="N55" s="55"/>
      <c r="O55" s="56">
        <f t="shared" si="10"/>
        <v>0</v>
      </c>
    </row>
    <row r="56" ht="14.7" customHeight="1" spans="1:15">
      <c r="A56" s="218"/>
      <c r="B56" s="17">
        <v>4</v>
      </c>
      <c r="C56" s="18" t="s">
        <v>26</v>
      </c>
      <c r="D56" s="235" t="s">
        <v>180</v>
      </c>
      <c r="E56" s="20">
        <v>29250.63</v>
      </c>
      <c r="F56" s="203">
        <v>1157</v>
      </c>
      <c r="G56" s="205">
        <v>19</v>
      </c>
      <c r="H56" s="114">
        <v>7</v>
      </c>
      <c r="I56" s="114">
        <v>12</v>
      </c>
      <c r="J56" s="213">
        <v>21983</v>
      </c>
      <c r="K56" s="54">
        <v>1.065</v>
      </c>
      <c r="L56" s="55">
        <f t="shared" si="12"/>
        <v>0.21079827479201</v>
      </c>
      <c r="M56" s="56">
        <f t="shared" si="8"/>
        <v>4633.97847475275</v>
      </c>
      <c r="N56" s="55"/>
      <c r="O56" s="56">
        <f t="shared" si="10"/>
        <v>0</v>
      </c>
    </row>
    <row r="57" ht="14.7" customHeight="1" spans="1:15">
      <c r="A57" s="218"/>
      <c r="B57" s="218"/>
      <c r="C57" s="30" t="s">
        <v>51</v>
      </c>
      <c r="D57" s="30"/>
      <c r="E57" s="25">
        <v>138761.24</v>
      </c>
      <c r="F57" s="215">
        <v>1197</v>
      </c>
      <c r="G57" s="206">
        <v>20</v>
      </c>
      <c r="H57" s="30" t="s">
        <v>29</v>
      </c>
      <c r="I57" s="30" t="s">
        <v>29</v>
      </c>
      <c r="J57" s="105">
        <f>M57</f>
        <v>24649.7204385749</v>
      </c>
      <c r="K57" s="57">
        <v>1.065</v>
      </c>
      <c r="L57" s="55">
        <f>SUM(L53:L56)</f>
        <v>1</v>
      </c>
      <c r="M57" s="58">
        <f>SUM(M53:M56)</f>
        <v>24649.7204385749</v>
      </c>
      <c r="N57" s="55">
        <f>E57/$E$88</f>
        <v>0.0551700623643953</v>
      </c>
      <c r="O57" s="56">
        <f t="shared" si="10"/>
        <v>1359.92661386109</v>
      </c>
    </row>
    <row r="58" ht="14.7" customHeight="1" spans="1:15">
      <c r="A58" s="218" t="s">
        <v>181</v>
      </c>
      <c r="B58" s="17">
        <v>1</v>
      </c>
      <c r="C58" s="18" t="s">
        <v>20</v>
      </c>
      <c r="D58" s="236" t="s">
        <v>182</v>
      </c>
      <c r="E58" s="20">
        <v>49790.22</v>
      </c>
      <c r="F58" s="213">
        <v>965</v>
      </c>
      <c r="G58" s="205">
        <v>23</v>
      </c>
      <c r="H58" s="114">
        <v>7</v>
      </c>
      <c r="I58" s="114">
        <v>16</v>
      </c>
      <c r="J58" s="213">
        <v>22195</v>
      </c>
      <c r="K58" s="54">
        <v>1.067</v>
      </c>
      <c r="L58" s="55">
        <f t="shared" ref="L58:L62" si="13">E58/E$63</f>
        <v>0.251426608675023</v>
      </c>
      <c r="M58" s="56">
        <f t="shared" si="8"/>
        <v>5580.41357954214</v>
      </c>
      <c r="N58" s="55"/>
      <c r="O58" s="56">
        <f t="shared" si="10"/>
        <v>0</v>
      </c>
    </row>
    <row r="59" ht="14.7" customHeight="1" spans="1:15">
      <c r="A59" s="218"/>
      <c r="B59" s="17">
        <v>2</v>
      </c>
      <c r="C59" s="18" t="s">
        <v>22</v>
      </c>
      <c r="D59" s="231" t="s">
        <v>140</v>
      </c>
      <c r="E59" s="20">
        <v>57482.59</v>
      </c>
      <c r="F59" s="213">
        <v>1215</v>
      </c>
      <c r="G59" s="205">
        <v>23</v>
      </c>
      <c r="H59" s="114">
        <v>7</v>
      </c>
      <c r="I59" s="114">
        <v>16</v>
      </c>
      <c r="J59" s="213">
        <v>27945</v>
      </c>
      <c r="K59" s="54">
        <v>1.065</v>
      </c>
      <c r="L59" s="55">
        <f t="shared" si="13"/>
        <v>0.2902709138774</v>
      </c>
      <c r="M59" s="56">
        <f t="shared" si="8"/>
        <v>8111.62068830394</v>
      </c>
      <c r="N59" s="55"/>
      <c r="O59" s="56">
        <f t="shared" si="10"/>
        <v>0</v>
      </c>
    </row>
    <row r="60" ht="14.7" customHeight="1" spans="1:15">
      <c r="A60" s="218"/>
      <c r="B60" s="17">
        <v>3</v>
      </c>
      <c r="C60" s="18" t="s">
        <v>24</v>
      </c>
      <c r="D60" s="231" t="s">
        <v>183</v>
      </c>
      <c r="E60" s="20">
        <v>3530.86</v>
      </c>
      <c r="F60" s="213">
        <v>1987</v>
      </c>
      <c r="G60" s="205">
        <v>23</v>
      </c>
      <c r="H60" s="114">
        <v>8</v>
      </c>
      <c r="I60" s="114">
        <v>15</v>
      </c>
      <c r="J60" s="213">
        <v>45701</v>
      </c>
      <c r="K60" s="54">
        <v>1.03</v>
      </c>
      <c r="L60" s="55">
        <f t="shared" si="13"/>
        <v>0.0178298500289071</v>
      </c>
      <c r="M60" s="56">
        <f t="shared" si="8"/>
        <v>814.841976171084</v>
      </c>
      <c r="N60" s="55"/>
      <c r="O60" s="56">
        <f t="shared" si="10"/>
        <v>0</v>
      </c>
    </row>
    <row r="61" ht="14.7" customHeight="1" spans="1:15">
      <c r="A61" s="218"/>
      <c r="B61" s="17">
        <v>4</v>
      </c>
      <c r="C61" s="18" t="s">
        <v>26</v>
      </c>
      <c r="D61" s="231" t="s">
        <v>184</v>
      </c>
      <c r="E61" s="20">
        <v>47990.65</v>
      </c>
      <c r="F61" s="213">
        <v>1042</v>
      </c>
      <c r="G61" s="205">
        <v>23</v>
      </c>
      <c r="H61" s="114">
        <v>7</v>
      </c>
      <c r="I61" s="114">
        <v>16</v>
      </c>
      <c r="J61" s="213">
        <v>23966</v>
      </c>
      <c r="K61" s="54">
        <v>1.066</v>
      </c>
      <c r="L61" s="55">
        <f t="shared" si="13"/>
        <v>0.242339286261639</v>
      </c>
      <c r="M61" s="56">
        <f t="shared" si="8"/>
        <v>5807.90333454644</v>
      </c>
      <c r="N61" s="55"/>
      <c r="O61" s="56">
        <f t="shared" si="10"/>
        <v>0</v>
      </c>
    </row>
    <row r="62" ht="14.7" customHeight="1" spans="1:15">
      <c r="A62" s="218"/>
      <c r="B62" s="17">
        <v>5</v>
      </c>
      <c r="C62" s="18" t="s">
        <v>57</v>
      </c>
      <c r="D62" s="231" t="s">
        <v>32</v>
      </c>
      <c r="E62" s="20">
        <v>39236.51</v>
      </c>
      <c r="F62" s="213">
        <v>1068</v>
      </c>
      <c r="G62" s="205">
        <v>23</v>
      </c>
      <c r="H62" s="114">
        <v>7</v>
      </c>
      <c r="I62" s="114">
        <v>16</v>
      </c>
      <c r="J62" s="213">
        <v>24564</v>
      </c>
      <c r="K62" s="54">
        <v>1.066</v>
      </c>
      <c r="L62" s="55">
        <f t="shared" si="13"/>
        <v>0.198133341157031</v>
      </c>
      <c r="M62" s="56">
        <f t="shared" si="8"/>
        <v>4866.94739218131</v>
      </c>
      <c r="N62" s="55"/>
      <c r="O62" s="56">
        <f t="shared" si="10"/>
        <v>0</v>
      </c>
    </row>
    <row r="63" ht="14.7" customHeight="1" spans="1:15">
      <c r="A63" s="218"/>
      <c r="B63" s="218"/>
      <c r="C63" s="30" t="s">
        <v>51</v>
      </c>
      <c r="D63" s="30"/>
      <c r="E63" s="25">
        <v>198030.83</v>
      </c>
      <c r="F63" s="215">
        <v>1095</v>
      </c>
      <c r="G63" s="206">
        <v>23</v>
      </c>
      <c r="H63" s="30" t="s">
        <v>29</v>
      </c>
      <c r="I63" s="30" t="s">
        <v>29</v>
      </c>
      <c r="J63" s="105">
        <f>M63</f>
        <v>25181.7269707449</v>
      </c>
      <c r="K63" s="57">
        <v>1.065</v>
      </c>
      <c r="L63" s="55">
        <f>SUM(L58:L62)</f>
        <v>1</v>
      </c>
      <c r="M63" s="58">
        <f>SUM(M58:M62)</f>
        <v>25181.7269707449</v>
      </c>
      <c r="N63" s="55">
        <f>E63/$E$88</f>
        <v>0.0787350505167939</v>
      </c>
      <c r="O63" s="56">
        <f t="shared" si="10"/>
        <v>1982.68454514171</v>
      </c>
    </row>
    <row r="64" ht="14.7" customHeight="1" spans="1:15">
      <c r="A64" s="218" t="s">
        <v>185</v>
      </c>
      <c r="B64" s="17">
        <v>1</v>
      </c>
      <c r="C64" s="18" t="s">
        <v>20</v>
      </c>
      <c r="D64" s="219" t="s">
        <v>186</v>
      </c>
      <c r="E64" s="20">
        <v>3450.85</v>
      </c>
      <c r="F64" s="203">
        <v>2167</v>
      </c>
      <c r="G64" s="205">
        <v>27</v>
      </c>
      <c r="H64" s="114">
        <v>9</v>
      </c>
      <c r="I64" s="114">
        <v>18</v>
      </c>
      <c r="J64" s="213">
        <v>58509</v>
      </c>
      <c r="K64" s="54">
        <v>1.03</v>
      </c>
      <c r="L64" s="55">
        <f t="shared" ref="L64:L67" si="14">E64/E$68</f>
        <v>0.0261980113698694</v>
      </c>
      <c r="M64" s="56">
        <f t="shared" si="8"/>
        <v>1532.81944723969</v>
      </c>
      <c r="N64" s="55"/>
      <c r="O64" s="56">
        <f t="shared" si="10"/>
        <v>0</v>
      </c>
    </row>
    <row r="65" ht="14.7" customHeight="1" spans="1:15">
      <c r="A65" s="218"/>
      <c r="B65" s="17">
        <v>2</v>
      </c>
      <c r="C65" s="18" t="s">
        <v>22</v>
      </c>
      <c r="D65" s="219" t="s">
        <v>54</v>
      </c>
      <c r="E65" s="20">
        <v>7909.91</v>
      </c>
      <c r="F65" s="203">
        <v>1725</v>
      </c>
      <c r="G65" s="205">
        <v>26</v>
      </c>
      <c r="H65" s="114">
        <v>9</v>
      </c>
      <c r="I65" s="114">
        <v>17</v>
      </c>
      <c r="J65" s="213">
        <v>44850</v>
      </c>
      <c r="K65" s="54">
        <v>1.04</v>
      </c>
      <c r="L65" s="55">
        <f t="shared" si="14"/>
        <v>0.0600501071082903</v>
      </c>
      <c r="M65" s="56">
        <f t="shared" si="8"/>
        <v>2693.24730380682</v>
      </c>
      <c r="N65" s="55"/>
      <c r="O65" s="56">
        <f t="shared" si="10"/>
        <v>0</v>
      </c>
    </row>
    <row r="66" ht="14.7" customHeight="1" spans="1:15">
      <c r="A66" s="218"/>
      <c r="B66" s="17">
        <v>3</v>
      </c>
      <c r="C66" s="18" t="s">
        <v>24</v>
      </c>
      <c r="D66" s="219" t="s">
        <v>187</v>
      </c>
      <c r="E66" s="20">
        <v>57978.96</v>
      </c>
      <c r="F66" s="203">
        <v>1197</v>
      </c>
      <c r="G66" s="205">
        <v>24</v>
      </c>
      <c r="H66" s="114">
        <v>8</v>
      </c>
      <c r="I66" s="114">
        <v>16</v>
      </c>
      <c r="J66" s="213">
        <v>28728</v>
      </c>
      <c r="K66" s="54">
        <v>1.065</v>
      </c>
      <c r="L66" s="55">
        <f t="shared" si="14"/>
        <v>0.440162120432126</v>
      </c>
      <c r="M66" s="56">
        <f t="shared" si="8"/>
        <v>12644.9773957741</v>
      </c>
      <c r="N66" s="55"/>
      <c r="O66" s="56">
        <f t="shared" si="10"/>
        <v>0</v>
      </c>
    </row>
    <row r="67" ht="14.7" customHeight="1" spans="1:15">
      <c r="A67" s="218"/>
      <c r="B67" s="17">
        <v>4</v>
      </c>
      <c r="C67" s="18" t="s">
        <v>26</v>
      </c>
      <c r="D67" s="219" t="s">
        <v>188</v>
      </c>
      <c r="E67" s="20">
        <v>62382.11</v>
      </c>
      <c r="F67" s="203">
        <v>1159</v>
      </c>
      <c r="G67" s="205">
        <v>22</v>
      </c>
      <c r="H67" s="114">
        <v>8</v>
      </c>
      <c r="I67" s="114">
        <v>14</v>
      </c>
      <c r="J67" s="213">
        <v>25498</v>
      </c>
      <c r="K67" s="54">
        <v>1.07</v>
      </c>
      <c r="L67" s="55">
        <f t="shared" si="14"/>
        <v>0.473589761089715</v>
      </c>
      <c r="M67" s="56">
        <f t="shared" si="8"/>
        <v>12075.5917282655</v>
      </c>
      <c r="N67" s="55"/>
      <c r="O67" s="56">
        <f t="shared" si="10"/>
        <v>0</v>
      </c>
    </row>
    <row r="68" ht="14.7" customHeight="1" spans="1:15">
      <c r="A68" s="218"/>
      <c r="B68" s="218"/>
      <c r="C68" s="30" t="s">
        <v>51</v>
      </c>
      <c r="D68" s="30"/>
      <c r="E68" s="25">
        <v>131721.83</v>
      </c>
      <c r="F68" s="215">
        <v>1236</v>
      </c>
      <c r="G68" s="206">
        <v>23</v>
      </c>
      <c r="H68" s="30" t="s">
        <v>29</v>
      </c>
      <c r="I68" s="30" t="s">
        <v>29</v>
      </c>
      <c r="J68" s="105">
        <f>M68</f>
        <v>28946.6358750862</v>
      </c>
      <c r="K68" s="57">
        <v>1.065</v>
      </c>
      <c r="L68" s="55">
        <f>SUM(L64:L67)</f>
        <v>1</v>
      </c>
      <c r="M68" s="58">
        <f>SUM(M64:M67)</f>
        <v>28946.6358750862</v>
      </c>
      <c r="N68" s="55">
        <f>E68/$E$88</f>
        <v>0.0523712643087671</v>
      </c>
      <c r="O68" s="56">
        <f t="shared" si="10"/>
        <v>1515.97191826378</v>
      </c>
    </row>
    <row r="69" ht="14.7" customHeight="1" spans="1:15">
      <c r="A69" s="218" t="s">
        <v>189</v>
      </c>
      <c r="B69" s="17">
        <v>1</v>
      </c>
      <c r="C69" s="18" t="s">
        <v>20</v>
      </c>
      <c r="D69" s="231" t="s">
        <v>190</v>
      </c>
      <c r="E69" s="237">
        <v>14290.22</v>
      </c>
      <c r="F69" s="203">
        <v>1489</v>
      </c>
      <c r="G69" s="205">
        <v>23</v>
      </c>
      <c r="H69" s="114">
        <v>8</v>
      </c>
      <c r="I69" s="114">
        <v>15</v>
      </c>
      <c r="J69" s="213">
        <v>34247</v>
      </c>
      <c r="K69" s="54">
        <v>1.045</v>
      </c>
      <c r="L69" s="55">
        <f t="shared" ref="L69:L74" si="15">E69/E$75</f>
        <v>0.1436640215736</v>
      </c>
      <c r="M69" s="56">
        <f t="shared" si="8"/>
        <v>4920.0617468311</v>
      </c>
      <c r="N69" s="55"/>
      <c r="O69" s="56">
        <f t="shared" si="10"/>
        <v>0</v>
      </c>
    </row>
    <row r="70" ht="14.7" customHeight="1" spans="1:15">
      <c r="A70" s="218"/>
      <c r="B70" s="17">
        <v>2</v>
      </c>
      <c r="C70" s="18" t="s">
        <v>22</v>
      </c>
      <c r="D70" s="231" t="s">
        <v>53</v>
      </c>
      <c r="E70" s="237">
        <v>1614.69</v>
      </c>
      <c r="F70" s="203">
        <v>1580</v>
      </c>
      <c r="G70" s="205">
        <v>24</v>
      </c>
      <c r="H70" s="114">
        <v>8</v>
      </c>
      <c r="I70" s="114">
        <v>16</v>
      </c>
      <c r="J70" s="213">
        <v>37920</v>
      </c>
      <c r="K70" s="54">
        <v>1.045</v>
      </c>
      <c r="L70" s="55">
        <f t="shared" si="15"/>
        <v>0.0162329802476573</v>
      </c>
      <c r="M70" s="56">
        <f t="shared" ref="M70:M86" si="16">L70*J70</f>
        <v>615.554610991164</v>
      </c>
      <c r="N70" s="55"/>
      <c r="O70" s="56">
        <f t="shared" si="10"/>
        <v>0</v>
      </c>
    </row>
    <row r="71" ht="14.7" customHeight="1" spans="1:15">
      <c r="A71" s="218"/>
      <c r="B71" s="17">
        <v>3</v>
      </c>
      <c r="C71" s="18" t="s">
        <v>24</v>
      </c>
      <c r="D71" s="231" t="s">
        <v>191</v>
      </c>
      <c r="E71" s="237">
        <v>13723.65</v>
      </c>
      <c r="F71" s="203">
        <v>1330</v>
      </c>
      <c r="G71" s="205">
        <v>24</v>
      </c>
      <c r="H71" s="114">
        <v>8</v>
      </c>
      <c r="I71" s="114">
        <v>16</v>
      </c>
      <c r="J71" s="213">
        <v>31920</v>
      </c>
      <c r="K71" s="54">
        <v>1.045</v>
      </c>
      <c r="L71" s="55">
        <f t="shared" si="15"/>
        <v>0.137968117332591</v>
      </c>
      <c r="M71" s="56">
        <f t="shared" si="16"/>
        <v>4403.94230525631</v>
      </c>
      <c r="N71" s="55"/>
      <c r="O71" s="56">
        <f t="shared" si="10"/>
        <v>0</v>
      </c>
    </row>
    <row r="72" ht="14.7" customHeight="1" spans="1:15">
      <c r="A72" s="218"/>
      <c r="B72" s="17">
        <v>4</v>
      </c>
      <c r="C72" s="18" t="s">
        <v>26</v>
      </c>
      <c r="D72" s="236" t="s">
        <v>192</v>
      </c>
      <c r="E72" s="237">
        <v>19375.16</v>
      </c>
      <c r="F72" s="203">
        <v>1279</v>
      </c>
      <c r="G72" s="205">
        <v>24</v>
      </c>
      <c r="H72" s="114">
        <v>8</v>
      </c>
      <c r="I72" s="114">
        <v>16</v>
      </c>
      <c r="J72" s="213">
        <v>30696</v>
      </c>
      <c r="K72" s="54">
        <v>1.073</v>
      </c>
      <c r="L72" s="55">
        <f t="shared" si="15"/>
        <v>0.194784503263908</v>
      </c>
      <c r="M72" s="56">
        <f t="shared" si="16"/>
        <v>5979.10511218891</v>
      </c>
      <c r="N72" s="55"/>
      <c r="O72" s="56">
        <f t="shared" si="10"/>
        <v>0</v>
      </c>
    </row>
    <row r="73" ht="14.7" customHeight="1" spans="1:15">
      <c r="A73" s="218"/>
      <c r="B73" s="17">
        <v>5</v>
      </c>
      <c r="C73" s="18" t="s">
        <v>57</v>
      </c>
      <c r="D73" s="231" t="s">
        <v>193</v>
      </c>
      <c r="E73" s="237">
        <v>15948.61</v>
      </c>
      <c r="F73" s="203">
        <v>1256</v>
      </c>
      <c r="G73" s="205">
        <v>24</v>
      </c>
      <c r="H73" s="114">
        <v>8</v>
      </c>
      <c r="I73" s="114">
        <v>16</v>
      </c>
      <c r="J73" s="213">
        <v>30144</v>
      </c>
      <c r="K73" s="54">
        <v>1.073</v>
      </c>
      <c r="L73" s="55">
        <f t="shared" si="15"/>
        <v>0.160336331498671</v>
      </c>
      <c r="M73" s="56">
        <f t="shared" si="16"/>
        <v>4833.17837669594</v>
      </c>
      <c r="N73" s="55"/>
      <c r="O73" s="56">
        <f t="shared" si="10"/>
        <v>0</v>
      </c>
    </row>
    <row r="74" ht="14.7" customHeight="1" spans="1:15">
      <c r="A74" s="218"/>
      <c r="B74" s="17">
        <v>6</v>
      </c>
      <c r="C74" s="18" t="s">
        <v>94</v>
      </c>
      <c r="D74" s="231" t="s">
        <v>194</v>
      </c>
      <c r="E74" s="237">
        <v>34517.39</v>
      </c>
      <c r="F74" s="203">
        <v>1193</v>
      </c>
      <c r="G74" s="205">
        <v>24</v>
      </c>
      <c r="H74" s="114">
        <v>8</v>
      </c>
      <c r="I74" s="114">
        <v>16</v>
      </c>
      <c r="J74" s="213">
        <v>28632</v>
      </c>
      <c r="K74" s="54">
        <v>1.073</v>
      </c>
      <c r="L74" s="55">
        <f t="shared" si="15"/>
        <v>0.347014046083572</v>
      </c>
      <c r="M74" s="56">
        <f t="shared" si="16"/>
        <v>9935.70616746483</v>
      </c>
      <c r="N74" s="55"/>
      <c r="O74" s="56">
        <f t="shared" si="10"/>
        <v>0</v>
      </c>
    </row>
    <row r="75" ht="14.7" customHeight="1" spans="1:15">
      <c r="A75" s="218"/>
      <c r="B75" s="218"/>
      <c r="C75" s="30" t="s">
        <v>51</v>
      </c>
      <c r="D75" s="30"/>
      <c r="E75" s="25">
        <v>99469.72</v>
      </c>
      <c r="F75" s="215">
        <v>1288</v>
      </c>
      <c r="G75" s="206">
        <v>24</v>
      </c>
      <c r="H75" s="30" t="s">
        <v>29</v>
      </c>
      <c r="I75" s="30" t="s">
        <v>29</v>
      </c>
      <c r="J75" s="105">
        <f>M75</f>
        <v>30687.5483194283</v>
      </c>
      <c r="K75" s="57">
        <v>1.065</v>
      </c>
      <c r="L75" s="55">
        <f>SUM(L69:L74)</f>
        <v>1</v>
      </c>
      <c r="M75" s="58">
        <f>SUM(M69:M74)</f>
        <v>30687.5483194283</v>
      </c>
      <c r="N75" s="55">
        <f>E75/$E$88</f>
        <v>0.0395481523209863</v>
      </c>
      <c r="O75" s="56">
        <f t="shared" si="10"/>
        <v>1213.63583529438</v>
      </c>
    </row>
    <row r="76" ht="14.7" customHeight="1" spans="1:15">
      <c r="A76" s="218" t="s">
        <v>195</v>
      </c>
      <c r="B76" s="17">
        <v>1</v>
      </c>
      <c r="C76" s="18" t="s">
        <v>20</v>
      </c>
      <c r="D76" s="19" t="s">
        <v>156</v>
      </c>
      <c r="E76" s="32">
        <v>2335.24</v>
      </c>
      <c r="F76" s="203">
        <v>1512</v>
      </c>
      <c r="G76" s="205">
        <v>27</v>
      </c>
      <c r="H76" s="114">
        <v>8</v>
      </c>
      <c r="I76" s="114">
        <v>19</v>
      </c>
      <c r="J76" s="213">
        <v>40824</v>
      </c>
      <c r="K76" s="54">
        <v>1.035</v>
      </c>
      <c r="L76" s="55">
        <f t="shared" ref="L76:L80" si="17">E76/E$81</f>
        <v>0.0140107487096587</v>
      </c>
      <c r="M76" s="56">
        <f t="shared" si="16"/>
        <v>571.974805323105</v>
      </c>
      <c r="N76" s="55"/>
      <c r="O76" s="56">
        <f t="shared" ref="O76:O87" si="18">M76*N76</f>
        <v>0</v>
      </c>
    </row>
    <row r="77" ht="14.7" customHeight="1" spans="1:15">
      <c r="A77" s="218"/>
      <c r="B77" s="17">
        <v>2</v>
      </c>
      <c r="C77" s="18" t="s">
        <v>22</v>
      </c>
      <c r="D77" s="19" t="s">
        <v>196</v>
      </c>
      <c r="E77" s="32">
        <v>24968.22</v>
      </c>
      <c r="F77" s="203">
        <v>1253</v>
      </c>
      <c r="G77" s="205">
        <v>25</v>
      </c>
      <c r="H77" s="114">
        <v>8</v>
      </c>
      <c r="I77" s="114">
        <v>17</v>
      </c>
      <c r="J77" s="213">
        <v>31325</v>
      </c>
      <c r="K77" s="54">
        <v>1.06</v>
      </c>
      <c r="L77" s="55">
        <f t="shared" si="17"/>
        <v>0.149801928772834</v>
      </c>
      <c r="M77" s="56">
        <f t="shared" si="16"/>
        <v>4692.54541880904</v>
      </c>
      <c r="N77" s="55"/>
      <c r="O77" s="56">
        <f t="shared" si="18"/>
        <v>0</v>
      </c>
    </row>
    <row r="78" ht="14.7" customHeight="1" spans="1:15">
      <c r="A78" s="218"/>
      <c r="B78" s="17">
        <v>3</v>
      </c>
      <c r="C78" s="18" t="s">
        <v>24</v>
      </c>
      <c r="D78" s="19" t="s">
        <v>50</v>
      </c>
      <c r="E78" s="32">
        <v>62757.98</v>
      </c>
      <c r="F78" s="203">
        <v>1032</v>
      </c>
      <c r="G78" s="205">
        <v>20</v>
      </c>
      <c r="H78" s="114">
        <v>8</v>
      </c>
      <c r="I78" s="114">
        <v>12</v>
      </c>
      <c r="J78" s="213">
        <v>20640</v>
      </c>
      <c r="K78" s="54">
        <v>1.067</v>
      </c>
      <c r="L78" s="55">
        <f t="shared" si="17"/>
        <v>0.376529302044237</v>
      </c>
      <c r="M78" s="56">
        <f t="shared" si="16"/>
        <v>7771.56479419305</v>
      </c>
      <c r="N78" s="55"/>
      <c r="O78" s="56">
        <f t="shared" si="18"/>
        <v>0</v>
      </c>
    </row>
    <row r="79" ht="14.7" customHeight="1" spans="1:15">
      <c r="A79" s="218"/>
      <c r="B79" s="17">
        <v>4</v>
      </c>
      <c r="C79" s="18" t="s">
        <v>26</v>
      </c>
      <c r="D79" s="19" t="s">
        <v>197</v>
      </c>
      <c r="E79" s="32">
        <v>74119.15</v>
      </c>
      <c r="F79" s="203">
        <v>955</v>
      </c>
      <c r="G79" s="205">
        <v>24</v>
      </c>
      <c r="H79" s="114">
        <v>8</v>
      </c>
      <c r="I79" s="114">
        <v>16</v>
      </c>
      <c r="J79" s="213">
        <v>22920</v>
      </c>
      <c r="K79" s="54">
        <v>1.065</v>
      </c>
      <c r="L79" s="55">
        <f t="shared" si="17"/>
        <v>0.44469295884941</v>
      </c>
      <c r="M79" s="56">
        <f t="shared" si="16"/>
        <v>10192.3626168285</v>
      </c>
      <c r="N79" s="55"/>
      <c r="O79" s="56">
        <f t="shared" si="18"/>
        <v>0</v>
      </c>
    </row>
    <row r="80" ht="14.7" customHeight="1" spans="1:15">
      <c r="A80" s="218"/>
      <c r="B80" s="17">
        <v>5</v>
      </c>
      <c r="C80" s="18" t="s">
        <v>57</v>
      </c>
      <c r="D80" s="19" t="s">
        <v>198</v>
      </c>
      <c r="E80" s="32">
        <v>2494.3</v>
      </c>
      <c r="F80" s="203">
        <v>1352</v>
      </c>
      <c r="G80" s="205">
        <v>23</v>
      </c>
      <c r="H80" s="114">
        <v>8</v>
      </c>
      <c r="I80" s="114">
        <v>15</v>
      </c>
      <c r="J80" s="213">
        <v>31096</v>
      </c>
      <c r="K80" s="54">
        <v>1.06</v>
      </c>
      <c r="L80" s="55">
        <f t="shared" si="17"/>
        <v>0.0149650616238595</v>
      </c>
      <c r="M80" s="56">
        <f t="shared" si="16"/>
        <v>465.353556255534</v>
      </c>
      <c r="N80" s="55"/>
      <c r="O80" s="56">
        <f t="shared" si="18"/>
        <v>0</v>
      </c>
    </row>
    <row r="81" ht="14.7" customHeight="1" spans="1:15">
      <c r="A81" s="218"/>
      <c r="B81" s="218"/>
      <c r="C81" s="30" t="s">
        <v>51</v>
      </c>
      <c r="D81" s="30"/>
      <c r="E81" s="25">
        <v>166674.89</v>
      </c>
      <c r="F81" s="215">
        <v>1042</v>
      </c>
      <c r="G81" s="206">
        <v>23</v>
      </c>
      <c r="H81" s="30" t="s">
        <v>29</v>
      </c>
      <c r="I81" s="30" t="s">
        <v>29</v>
      </c>
      <c r="J81" s="105">
        <f>M81</f>
        <v>23693.8011914092</v>
      </c>
      <c r="K81" s="57">
        <v>1.065</v>
      </c>
      <c r="L81" s="55">
        <f>SUM(L76:L80)</f>
        <v>1</v>
      </c>
      <c r="M81" s="58">
        <f>SUM(M76:M80)</f>
        <v>23693.8011914092</v>
      </c>
      <c r="N81" s="55">
        <f>E81/$E$88</f>
        <v>0.0662682466362993</v>
      </c>
      <c r="O81" s="56">
        <f t="shared" si="18"/>
        <v>1570.14666110375</v>
      </c>
    </row>
    <row r="82" ht="14.7" customHeight="1" spans="1:15">
      <c r="A82" s="218" t="s">
        <v>199</v>
      </c>
      <c r="B82" s="17">
        <v>1</v>
      </c>
      <c r="C82" s="18" t="s">
        <v>20</v>
      </c>
      <c r="D82" s="235" t="s">
        <v>156</v>
      </c>
      <c r="E82" s="20">
        <v>7893.74</v>
      </c>
      <c r="F82" s="203">
        <v>2423</v>
      </c>
      <c r="G82" s="205">
        <v>28</v>
      </c>
      <c r="H82" s="114">
        <v>8</v>
      </c>
      <c r="I82" s="114">
        <v>20</v>
      </c>
      <c r="J82" s="213">
        <v>67844</v>
      </c>
      <c r="K82" s="54">
        <v>1.035</v>
      </c>
      <c r="L82" s="55">
        <f t="shared" ref="L82:L86" si="19">E82/E$87</f>
        <v>0.0309564792625543</v>
      </c>
      <c r="M82" s="56">
        <f t="shared" si="16"/>
        <v>2100.21137908873</v>
      </c>
      <c r="N82" s="55"/>
      <c r="O82" s="56">
        <f t="shared" si="18"/>
        <v>0</v>
      </c>
    </row>
    <row r="83" ht="14.7" customHeight="1" spans="1:15">
      <c r="A83" s="218"/>
      <c r="B83" s="17">
        <v>2</v>
      </c>
      <c r="C83" s="18" t="s">
        <v>22</v>
      </c>
      <c r="D83" s="235" t="s">
        <v>54</v>
      </c>
      <c r="E83" s="20">
        <v>101317.09</v>
      </c>
      <c r="F83" s="203">
        <v>1631</v>
      </c>
      <c r="G83" s="205">
        <v>26</v>
      </c>
      <c r="H83" s="114">
        <v>8</v>
      </c>
      <c r="I83" s="114">
        <v>18</v>
      </c>
      <c r="J83" s="213">
        <v>42406</v>
      </c>
      <c r="K83" s="54">
        <v>1.057</v>
      </c>
      <c r="L83" s="55">
        <f t="shared" si="19"/>
        <v>0.397330086312362</v>
      </c>
      <c r="M83" s="56">
        <f t="shared" si="16"/>
        <v>16849.179640162</v>
      </c>
      <c r="N83" s="55"/>
      <c r="O83" s="56">
        <f t="shared" si="18"/>
        <v>0</v>
      </c>
    </row>
    <row r="84" ht="14.7" customHeight="1" spans="1:15">
      <c r="A84" s="218"/>
      <c r="B84" s="17">
        <v>3</v>
      </c>
      <c r="C84" s="18" t="s">
        <v>24</v>
      </c>
      <c r="D84" s="235" t="s">
        <v>55</v>
      </c>
      <c r="E84" s="20">
        <v>50290.95</v>
      </c>
      <c r="F84" s="203">
        <v>1420</v>
      </c>
      <c r="G84" s="205">
        <v>23</v>
      </c>
      <c r="H84" s="114">
        <v>7</v>
      </c>
      <c r="I84" s="114">
        <v>16</v>
      </c>
      <c r="J84" s="213">
        <v>32660</v>
      </c>
      <c r="K84" s="54">
        <v>1.07</v>
      </c>
      <c r="L84" s="55">
        <f t="shared" si="19"/>
        <v>0.197223464513545</v>
      </c>
      <c r="M84" s="56">
        <f t="shared" si="16"/>
        <v>6441.31835101239</v>
      </c>
      <c r="N84" s="55"/>
      <c r="O84" s="56">
        <f t="shared" si="18"/>
        <v>0</v>
      </c>
    </row>
    <row r="85" ht="14.7" customHeight="1" spans="1:15">
      <c r="A85" s="218"/>
      <c r="B85" s="17">
        <v>4</v>
      </c>
      <c r="C85" s="18" t="s">
        <v>26</v>
      </c>
      <c r="D85" s="235" t="s">
        <v>200</v>
      </c>
      <c r="E85" s="20">
        <v>27469.81</v>
      </c>
      <c r="F85" s="203">
        <v>1273</v>
      </c>
      <c r="G85" s="205">
        <v>23</v>
      </c>
      <c r="H85" s="114">
        <v>7</v>
      </c>
      <c r="I85" s="114">
        <v>16</v>
      </c>
      <c r="J85" s="213">
        <v>29279</v>
      </c>
      <c r="K85" s="54">
        <v>1.072</v>
      </c>
      <c r="L85" s="55">
        <f t="shared" si="19"/>
        <v>0.107726958781428</v>
      </c>
      <c r="M85" s="56">
        <f t="shared" si="16"/>
        <v>3154.13762616142</v>
      </c>
      <c r="N85" s="55"/>
      <c r="O85" s="56">
        <f t="shared" si="18"/>
        <v>0</v>
      </c>
    </row>
    <row r="86" ht="14.7" customHeight="1" spans="1:15">
      <c r="A86" s="218"/>
      <c r="B86" s="17">
        <v>5</v>
      </c>
      <c r="C86" s="18" t="s">
        <v>57</v>
      </c>
      <c r="D86" s="235" t="s">
        <v>201</v>
      </c>
      <c r="E86" s="20">
        <v>68023.17</v>
      </c>
      <c r="F86" s="203">
        <v>1242</v>
      </c>
      <c r="G86" s="205">
        <v>24</v>
      </c>
      <c r="H86" s="114">
        <v>8</v>
      </c>
      <c r="I86" s="114">
        <v>16</v>
      </c>
      <c r="J86" s="213">
        <v>29808</v>
      </c>
      <c r="K86" s="54">
        <v>1.072</v>
      </c>
      <c r="L86" s="55">
        <f t="shared" si="19"/>
        <v>0.266763011130111</v>
      </c>
      <c r="M86" s="56">
        <f t="shared" si="16"/>
        <v>7951.67183576635</v>
      </c>
      <c r="N86" s="55"/>
      <c r="O86" s="56">
        <f t="shared" si="18"/>
        <v>0</v>
      </c>
    </row>
    <row r="87" ht="14.7" customHeight="1" spans="1:15">
      <c r="A87" s="218"/>
      <c r="B87" s="218"/>
      <c r="C87" s="30" t="s">
        <v>67</v>
      </c>
      <c r="D87" s="30"/>
      <c r="E87" s="25">
        <v>254994.76</v>
      </c>
      <c r="F87" s="215">
        <v>1472</v>
      </c>
      <c r="G87" s="206">
        <v>25</v>
      </c>
      <c r="H87" s="30" t="s">
        <v>29</v>
      </c>
      <c r="I87" s="30" t="s">
        <v>29</v>
      </c>
      <c r="J87" s="105">
        <f>M87</f>
        <v>36496.5188321909</v>
      </c>
      <c r="K87" s="54">
        <v>1.065</v>
      </c>
      <c r="L87" s="55">
        <f>SUM(L82:L86)</f>
        <v>1</v>
      </c>
      <c r="M87" s="58">
        <f>SUM(M82:M86)</f>
        <v>36496.5188321909</v>
      </c>
      <c r="N87" s="55">
        <f>E87/$E$88</f>
        <v>0.101383331626281</v>
      </c>
      <c r="O87" s="56">
        <f t="shared" si="18"/>
        <v>3700.13867196883</v>
      </c>
    </row>
    <row r="88" ht="14.7" customHeight="1" spans="1:15">
      <c r="A88" s="14" t="s">
        <v>202</v>
      </c>
      <c r="B88" s="14"/>
      <c r="C88" s="14"/>
      <c r="D88" s="14"/>
      <c r="E88" s="43">
        <v>2515154.67</v>
      </c>
      <c r="F88" s="105">
        <v>1252</v>
      </c>
      <c r="G88" s="27">
        <v>24</v>
      </c>
      <c r="H88" s="28" t="s">
        <v>29</v>
      </c>
      <c r="I88" s="28" t="s">
        <v>29</v>
      </c>
      <c r="J88" s="105">
        <f>O88</f>
        <v>29711.5667901298</v>
      </c>
      <c r="K88" s="57">
        <v>1.065</v>
      </c>
      <c r="L88" s="55"/>
      <c r="M88" s="56"/>
      <c r="N88" s="55"/>
      <c r="O88" s="58">
        <f>SUM(O11:O87)</f>
        <v>29711.5667901298</v>
      </c>
    </row>
    <row r="89" spans="6:10">
      <c r="F89" s="3"/>
      <c r="G89" s="3"/>
      <c r="H89" s="3"/>
      <c r="I89" s="3"/>
      <c r="J89" s="3"/>
    </row>
    <row r="90" spans="6:10">
      <c r="F90" s="3"/>
      <c r="G90" s="3"/>
      <c r="H90" s="3"/>
      <c r="I90" s="3"/>
      <c r="J90" s="3"/>
    </row>
  </sheetData>
  <mergeCells count="44">
    <mergeCell ref="A1:J1"/>
    <mergeCell ref="A2:O2"/>
    <mergeCell ref="G3:I3"/>
    <mergeCell ref="C11:D11"/>
    <mergeCell ref="C18:D18"/>
    <mergeCell ref="C24:D24"/>
    <mergeCell ref="C29:D29"/>
    <mergeCell ref="C36:D36"/>
    <mergeCell ref="C43:D43"/>
    <mergeCell ref="C48:D48"/>
    <mergeCell ref="C52:D52"/>
    <mergeCell ref="C57:D57"/>
    <mergeCell ref="C63:D63"/>
    <mergeCell ref="C68:D68"/>
    <mergeCell ref="C75:D75"/>
    <mergeCell ref="C81:D81"/>
    <mergeCell ref="C87:D87"/>
    <mergeCell ref="A88:D88"/>
    <mergeCell ref="A3:A4"/>
    <mergeCell ref="A5:A11"/>
    <mergeCell ref="A12:A18"/>
    <mergeCell ref="A19:A24"/>
    <mergeCell ref="A25:A29"/>
    <mergeCell ref="A30:A36"/>
    <mergeCell ref="A37:A43"/>
    <mergeCell ref="A44:A48"/>
    <mergeCell ref="A49:A52"/>
    <mergeCell ref="A53:A57"/>
    <mergeCell ref="A58:A63"/>
    <mergeCell ref="A64:A68"/>
    <mergeCell ref="A69:A75"/>
    <mergeCell ref="A76:A81"/>
    <mergeCell ref="A82:A87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  <mergeCell ref="O3:O4"/>
  </mergeCells>
  <printOptions horizontalCentered="1"/>
  <pageMargins left="1.0625" right="1.0625" top="1.18055555555556" bottom="1.18055555555556" header="0.314583333333333" footer="0.314583333333333"/>
  <pageSetup paperSize="9" firstPageNumber="6" orientation="portrait" useFirstPageNumber="1" horizontalDpi="6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P6" sqref="P6"/>
    </sheetView>
  </sheetViews>
  <sheetFormatPr defaultColWidth="9" defaultRowHeight="13.5"/>
  <cols>
    <col min="1" max="1" width="11.125" style="2" customWidth="1"/>
    <col min="2" max="2" width="9.15833333333333" style="2" customWidth="1"/>
    <col min="3" max="3" width="11.8833333333333" style="2" customWidth="1"/>
    <col min="4" max="4" width="18.8833333333333" style="2" customWidth="1"/>
    <col min="5" max="5" width="14.6" style="2" customWidth="1"/>
    <col min="6" max="6" width="11.4416666666667" style="2" hidden="1" customWidth="1"/>
    <col min="7" max="7" width="5.66666666666667" style="2" hidden="1" customWidth="1"/>
    <col min="8" max="8" width="7.66666666666667" style="2" hidden="1" customWidth="1"/>
    <col min="9" max="9" width="7.33333333333333" style="2" hidden="1" customWidth="1"/>
    <col min="10" max="10" width="13.375" style="2" customWidth="1"/>
    <col min="11" max="11" width="9.66666666666667" hidden="1" customWidth="1"/>
    <col min="12" max="12" width="12.6666666666667" hidden="1" customWidth="1"/>
    <col min="13" max="13" width="14.1083333333333" style="4" hidden="1" customWidth="1"/>
    <col min="14" max="14" width="12.6666666666667" hidden="1" customWidth="1"/>
    <col min="15" max="15" width="14.1083333333333" style="4" hidden="1" customWidth="1"/>
  </cols>
  <sheetData>
    <row r="1" ht="25" customHeight="1" spans="1:10">
      <c r="A1" s="5" t="s">
        <v>1</v>
      </c>
      <c r="B1" s="6"/>
      <c r="C1" s="6"/>
      <c r="D1" s="6"/>
      <c r="E1" s="6"/>
      <c r="F1" s="6"/>
      <c r="G1" s="6"/>
      <c r="H1" s="6"/>
      <c r="I1" s="6"/>
      <c r="J1" s="6"/>
    </row>
    <row r="2" ht="19" customHeight="1" spans="1:15">
      <c r="A2" s="7" t="s">
        <v>203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="1" customFormat="1" ht="16.2" customHeight="1" spans="1:15">
      <c r="A3" s="8" t="s">
        <v>149</v>
      </c>
      <c r="B3" s="9" t="s">
        <v>4</v>
      </c>
      <c r="C3" s="10" t="s">
        <v>5</v>
      </c>
      <c r="D3" s="11" t="s">
        <v>6</v>
      </c>
      <c r="E3" s="12" t="s">
        <v>7</v>
      </c>
      <c r="F3" s="162" t="s">
        <v>8</v>
      </c>
      <c r="G3" s="162" t="s">
        <v>9</v>
      </c>
      <c r="H3" s="162"/>
      <c r="I3" s="162"/>
      <c r="J3" s="180" t="s">
        <v>204</v>
      </c>
      <c r="K3" s="48" t="s">
        <v>11</v>
      </c>
      <c r="L3" s="49"/>
      <c r="M3" s="50" t="s">
        <v>125</v>
      </c>
      <c r="N3" s="49"/>
      <c r="O3" s="50" t="s">
        <v>205</v>
      </c>
    </row>
    <row r="4" s="1" customFormat="1" ht="19" customHeight="1" spans="1:15">
      <c r="A4" s="8"/>
      <c r="B4" s="8"/>
      <c r="C4" s="10"/>
      <c r="D4" s="14"/>
      <c r="E4" s="15"/>
      <c r="F4" s="162"/>
      <c r="G4" s="162" t="s">
        <v>16</v>
      </c>
      <c r="H4" s="164" t="s">
        <v>17</v>
      </c>
      <c r="I4" s="164" t="s">
        <v>18</v>
      </c>
      <c r="J4" s="180"/>
      <c r="K4" s="51"/>
      <c r="L4" s="52"/>
      <c r="M4" s="53"/>
      <c r="N4" s="52"/>
      <c r="O4" s="53"/>
    </row>
    <row r="5" ht="15" customHeight="1" spans="1:15">
      <c r="A5" s="67" t="s">
        <v>206</v>
      </c>
      <c r="B5" s="17">
        <v>1</v>
      </c>
      <c r="C5" s="18" t="s">
        <v>20</v>
      </c>
      <c r="D5" s="19" t="s">
        <v>201</v>
      </c>
      <c r="E5" s="20">
        <v>23608.16</v>
      </c>
      <c r="F5" s="203">
        <v>1161</v>
      </c>
      <c r="G5" s="114">
        <v>21</v>
      </c>
      <c r="H5" s="114">
        <v>7</v>
      </c>
      <c r="I5" s="114">
        <v>14</v>
      </c>
      <c r="J5" s="214">
        <v>24381</v>
      </c>
      <c r="K5" s="54">
        <v>1.086</v>
      </c>
      <c r="L5" s="55">
        <f t="shared" ref="L5:L9" si="0">E5/E$10</f>
        <v>0.178355570967403</v>
      </c>
      <c r="M5" s="56">
        <f t="shared" ref="M5:M9" si="1">J5*L5</f>
        <v>4348.48717575626</v>
      </c>
      <c r="N5" s="55"/>
      <c r="O5" s="56"/>
    </row>
    <row r="6" ht="16.7" customHeight="1" spans="1:15">
      <c r="A6" s="67"/>
      <c r="B6" s="17">
        <v>2</v>
      </c>
      <c r="C6" s="18" t="s">
        <v>22</v>
      </c>
      <c r="D6" s="19" t="s">
        <v>130</v>
      </c>
      <c r="E6" s="20">
        <v>6320.07</v>
      </c>
      <c r="F6" s="203">
        <v>4645</v>
      </c>
      <c r="G6" s="114">
        <v>27</v>
      </c>
      <c r="H6" s="114">
        <v>9</v>
      </c>
      <c r="I6" s="114">
        <v>18</v>
      </c>
      <c r="J6" s="214">
        <v>125415</v>
      </c>
      <c r="K6" s="54">
        <v>1.01</v>
      </c>
      <c r="L6" s="55">
        <f t="shared" si="0"/>
        <v>0.0477470371856153</v>
      </c>
      <c r="M6" s="56">
        <f t="shared" si="1"/>
        <v>5988.19466863394</v>
      </c>
      <c r="N6" s="55"/>
      <c r="O6" s="56"/>
    </row>
    <row r="7" ht="16.7" customHeight="1" spans="1:15">
      <c r="A7" s="67"/>
      <c r="B7" s="17">
        <v>3</v>
      </c>
      <c r="C7" s="18" t="s">
        <v>24</v>
      </c>
      <c r="D7" s="19" t="s">
        <v>21</v>
      </c>
      <c r="E7" s="20">
        <v>6117.7</v>
      </c>
      <c r="F7" s="203">
        <v>5251</v>
      </c>
      <c r="G7" s="114">
        <v>28</v>
      </c>
      <c r="H7" s="114">
        <v>9</v>
      </c>
      <c r="I7" s="114">
        <v>19</v>
      </c>
      <c r="J7" s="214">
        <v>147028</v>
      </c>
      <c r="K7" s="54">
        <v>1.01</v>
      </c>
      <c r="L7" s="55">
        <f t="shared" si="0"/>
        <v>0.0462181667909436</v>
      </c>
      <c r="M7" s="56">
        <f t="shared" si="1"/>
        <v>6795.36462693885</v>
      </c>
      <c r="N7" s="55"/>
      <c r="O7" s="56"/>
    </row>
    <row r="8" ht="16.7" customHeight="1" spans="1:15">
      <c r="A8" s="67"/>
      <c r="B8" s="17">
        <v>4</v>
      </c>
      <c r="C8" s="18" t="s">
        <v>26</v>
      </c>
      <c r="D8" s="19" t="s">
        <v>207</v>
      </c>
      <c r="E8" s="20">
        <v>25457.55</v>
      </c>
      <c r="F8" s="203">
        <v>2384</v>
      </c>
      <c r="G8" s="114">
        <v>26</v>
      </c>
      <c r="H8" s="114">
        <v>8</v>
      </c>
      <c r="I8" s="114">
        <v>18</v>
      </c>
      <c r="J8" s="214">
        <v>61984</v>
      </c>
      <c r="K8" s="54">
        <v>1.031</v>
      </c>
      <c r="L8" s="55">
        <f t="shared" si="0"/>
        <v>0.192327392972651</v>
      </c>
      <c r="M8" s="56">
        <f t="shared" si="1"/>
        <v>11921.2211260168</v>
      </c>
      <c r="N8" s="55"/>
      <c r="O8" s="56"/>
    </row>
    <row r="9" ht="16.7" customHeight="1" spans="1:15">
      <c r="A9" s="67"/>
      <c r="B9" s="17">
        <v>5</v>
      </c>
      <c r="C9" s="18" t="s">
        <v>57</v>
      </c>
      <c r="D9" s="19" t="s">
        <v>200</v>
      </c>
      <c r="E9" s="20">
        <v>70862.22</v>
      </c>
      <c r="F9" s="203">
        <v>1211</v>
      </c>
      <c r="G9" s="114">
        <v>21</v>
      </c>
      <c r="H9" s="114">
        <v>7</v>
      </c>
      <c r="I9" s="114">
        <v>14</v>
      </c>
      <c r="J9" s="214">
        <v>25431</v>
      </c>
      <c r="K9" s="54">
        <v>1.086</v>
      </c>
      <c r="L9" s="55">
        <f t="shared" si="0"/>
        <v>0.535351832083387</v>
      </c>
      <c r="M9" s="56">
        <f t="shared" si="1"/>
        <v>13614.5324417126</v>
      </c>
      <c r="N9" s="55"/>
      <c r="O9" s="56"/>
    </row>
    <row r="10" ht="16.7" customHeight="1" spans="1:15">
      <c r="A10" s="67"/>
      <c r="B10" s="67"/>
      <c r="C10" s="30" t="s">
        <v>28</v>
      </c>
      <c r="D10" s="115"/>
      <c r="E10" s="25">
        <v>132365.7</v>
      </c>
      <c r="F10" s="204">
        <v>1778</v>
      </c>
      <c r="G10" s="30">
        <v>23</v>
      </c>
      <c r="H10" s="30" t="s">
        <v>29</v>
      </c>
      <c r="I10" s="30" t="s">
        <v>29</v>
      </c>
      <c r="J10" s="215">
        <f>M10</f>
        <v>42667.8000390584</v>
      </c>
      <c r="K10" s="57">
        <v>1.068</v>
      </c>
      <c r="L10" s="55">
        <f>SUM(L5:L9)</f>
        <v>1</v>
      </c>
      <c r="M10" s="58">
        <f>SUM(M5:M9)</f>
        <v>42667.8000390584</v>
      </c>
      <c r="N10" s="55">
        <f>E10/E76</f>
        <v>0.0626153299899846</v>
      </c>
      <c r="O10" s="56">
        <f>N10*M10</f>
        <v>2671.65837939232</v>
      </c>
    </row>
    <row r="11" ht="16.7" customHeight="1" spans="1:15">
      <c r="A11" s="67" t="s">
        <v>208</v>
      </c>
      <c r="B11" s="17">
        <v>1</v>
      </c>
      <c r="C11" s="18" t="s">
        <v>20</v>
      </c>
      <c r="D11" s="19" t="s">
        <v>58</v>
      </c>
      <c r="E11" s="20">
        <v>34518.4889090297</v>
      </c>
      <c r="F11" s="203">
        <v>1220</v>
      </c>
      <c r="G11" s="205">
        <v>22</v>
      </c>
      <c r="H11" s="114">
        <v>9</v>
      </c>
      <c r="I11" s="114">
        <v>13</v>
      </c>
      <c r="J11" s="213">
        <v>26840</v>
      </c>
      <c r="K11" s="54">
        <v>1.073</v>
      </c>
      <c r="L11" s="55">
        <f>E11/E$18</f>
        <v>0.323033905062521</v>
      </c>
      <c r="M11" s="56">
        <f>J11*L11</f>
        <v>8670.23001187807</v>
      </c>
      <c r="N11" s="55"/>
      <c r="O11" s="56"/>
    </row>
    <row r="12" ht="16.7" customHeight="1" spans="1:15">
      <c r="A12" s="67"/>
      <c r="B12" s="17">
        <v>2</v>
      </c>
      <c r="C12" s="18" t="s">
        <v>22</v>
      </c>
      <c r="D12" s="31" t="s">
        <v>209</v>
      </c>
      <c r="E12" s="20">
        <v>14029.3129793209</v>
      </c>
      <c r="F12" s="203">
        <v>1065</v>
      </c>
      <c r="G12" s="205">
        <v>23</v>
      </c>
      <c r="H12" s="114">
        <v>9</v>
      </c>
      <c r="I12" s="114">
        <v>14</v>
      </c>
      <c r="J12" s="213">
        <v>24495</v>
      </c>
      <c r="K12" s="54">
        <v>1.1</v>
      </c>
      <c r="L12" s="55">
        <f t="shared" ref="L12:L18" si="2">E12/E$18</f>
        <v>0.131290328756797</v>
      </c>
      <c r="M12" s="56">
        <f t="shared" ref="M12:M43" si="3">J12*L12</f>
        <v>3215.95660289773</v>
      </c>
      <c r="N12" s="55"/>
      <c r="O12" s="56"/>
    </row>
    <row r="13" ht="16.7" customHeight="1" spans="1:15">
      <c r="A13" s="67"/>
      <c r="B13" s="17">
        <v>3</v>
      </c>
      <c r="C13" s="18" t="s">
        <v>24</v>
      </c>
      <c r="D13" s="19" t="s">
        <v>156</v>
      </c>
      <c r="E13" s="20">
        <v>8237.58514186581</v>
      </c>
      <c r="F13" s="203">
        <v>2447</v>
      </c>
      <c r="G13" s="205">
        <v>27</v>
      </c>
      <c r="H13" s="114">
        <v>10</v>
      </c>
      <c r="I13" s="114">
        <v>17</v>
      </c>
      <c r="J13" s="213">
        <v>66069</v>
      </c>
      <c r="K13" s="54">
        <v>1.012</v>
      </c>
      <c r="L13" s="55">
        <f t="shared" si="2"/>
        <v>0.0770896809438787</v>
      </c>
      <c r="M13" s="56">
        <f t="shared" si="3"/>
        <v>5093.23813028112</v>
      </c>
      <c r="N13" s="55"/>
      <c r="O13" s="56"/>
    </row>
    <row r="14" ht="16.7" customHeight="1" spans="1:15">
      <c r="A14" s="67"/>
      <c r="B14" s="17">
        <v>4</v>
      </c>
      <c r="C14" s="18" t="s">
        <v>26</v>
      </c>
      <c r="D14" s="19" t="s">
        <v>210</v>
      </c>
      <c r="E14" s="20">
        <v>9871.63336225548</v>
      </c>
      <c r="F14" s="203">
        <v>1997</v>
      </c>
      <c r="G14" s="205">
        <v>26</v>
      </c>
      <c r="H14" s="114">
        <v>10</v>
      </c>
      <c r="I14" s="114">
        <v>16</v>
      </c>
      <c r="J14" s="213">
        <v>51922</v>
      </c>
      <c r="K14" s="54">
        <v>1.066</v>
      </c>
      <c r="L14" s="55">
        <f t="shared" si="2"/>
        <v>0.0923815721701733</v>
      </c>
      <c r="M14" s="56">
        <f t="shared" si="3"/>
        <v>4796.63599021974</v>
      </c>
      <c r="N14" s="55"/>
      <c r="O14" s="56"/>
    </row>
    <row r="15" ht="16.7" customHeight="1" spans="1:15">
      <c r="A15" s="67"/>
      <c r="B15" s="17">
        <v>5</v>
      </c>
      <c r="C15" s="18" t="s">
        <v>57</v>
      </c>
      <c r="D15" s="19" t="s">
        <v>211</v>
      </c>
      <c r="E15" s="20">
        <v>15760.7217268169</v>
      </c>
      <c r="F15" s="203">
        <v>1936</v>
      </c>
      <c r="G15" s="205">
        <v>25</v>
      </c>
      <c r="H15" s="114">
        <v>10</v>
      </c>
      <c r="I15" s="114">
        <v>15</v>
      </c>
      <c r="J15" s="213">
        <v>48400</v>
      </c>
      <c r="K15" s="54">
        <v>1.064</v>
      </c>
      <c r="L15" s="55">
        <f t="shared" si="2"/>
        <v>0.147493347679121</v>
      </c>
      <c r="M15" s="56">
        <f t="shared" si="3"/>
        <v>7138.67802766944</v>
      </c>
      <c r="N15" s="55"/>
      <c r="O15" s="56"/>
    </row>
    <row r="16" ht="16.7" customHeight="1" spans="1:15">
      <c r="A16" s="67"/>
      <c r="B16" s="17">
        <v>6</v>
      </c>
      <c r="C16" s="18" t="s">
        <v>94</v>
      </c>
      <c r="D16" s="19" t="s">
        <v>212</v>
      </c>
      <c r="E16" s="20">
        <v>12146.8389640249</v>
      </c>
      <c r="F16" s="203">
        <v>2113</v>
      </c>
      <c r="G16" s="205">
        <v>23</v>
      </c>
      <c r="H16" s="114">
        <v>9</v>
      </c>
      <c r="I16" s="114">
        <v>14</v>
      </c>
      <c r="J16" s="213">
        <v>48599</v>
      </c>
      <c r="K16" s="54">
        <v>1.064</v>
      </c>
      <c r="L16" s="55">
        <f t="shared" si="2"/>
        <v>0.113673597794373</v>
      </c>
      <c r="M16" s="56">
        <f t="shared" si="3"/>
        <v>5524.42317920871</v>
      </c>
      <c r="N16" s="55"/>
      <c r="O16" s="56"/>
    </row>
    <row r="17" ht="16.7" customHeight="1" spans="1:15">
      <c r="A17" s="67"/>
      <c r="B17" s="17">
        <v>7</v>
      </c>
      <c r="C17" s="18" t="s">
        <v>213</v>
      </c>
      <c r="D17" s="19" t="s">
        <v>214</v>
      </c>
      <c r="E17" s="20">
        <v>12292.5889166863</v>
      </c>
      <c r="F17" s="203">
        <v>1980</v>
      </c>
      <c r="G17" s="205">
        <v>24</v>
      </c>
      <c r="H17" s="114">
        <v>9</v>
      </c>
      <c r="I17" s="114">
        <v>15</v>
      </c>
      <c r="J17" s="213">
        <v>47520</v>
      </c>
      <c r="K17" s="54">
        <v>1.066</v>
      </c>
      <c r="L17" s="55">
        <f t="shared" si="2"/>
        <v>0.115037567593137</v>
      </c>
      <c r="M17" s="56">
        <f t="shared" si="3"/>
        <v>5466.58521202586</v>
      </c>
      <c r="N17" s="55"/>
      <c r="O17" s="56"/>
    </row>
    <row r="18" ht="16.7" customHeight="1" spans="1:15">
      <c r="A18" s="67"/>
      <c r="B18" s="67"/>
      <c r="C18" s="24" t="s">
        <v>51</v>
      </c>
      <c r="D18" s="24"/>
      <c r="E18" s="25">
        <v>106857.17</v>
      </c>
      <c r="F18" s="204">
        <v>1661</v>
      </c>
      <c r="G18" s="206">
        <v>24</v>
      </c>
      <c r="H18" s="30" t="s">
        <v>29</v>
      </c>
      <c r="I18" s="30" t="s">
        <v>29</v>
      </c>
      <c r="J18" s="215">
        <f>M18</f>
        <v>39905.7471541807</v>
      </c>
      <c r="K18" s="57">
        <v>1.068</v>
      </c>
      <c r="L18" s="55">
        <f t="shared" si="2"/>
        <v>1</v>
      </c>
      <c r="M18" s="58">
        <f>SUM(M11:M17)</f>
        <v>39905.7471541807</v>
      </c>
      <c r="N18" s="55">
        <f>E18/E76</f>
        <v>0.050548570825719</v>
      </c>
      <c r="O18" s="56">
        <f>N18*M18</f>
        <v>2017.17848637634</v>
      </c>
    </row>
    <row r="19" ht="16.7" customHeight="1" spans="1:15">
      <c r="A19" s="67" t="s">
        <v>215</v>
      </c>
      <c r="B19" s="17">
        <v>1</v>
      </c>
      <c r="C19" s="18" t="s">
        <v>20</v>
      </c>
      <c r="D19" s="31" t="s">
        <v>84</v>
      </c>
      <c r="E19" s="20">
        <v>106913.489002624</v>
      </c>
      <c r="F19" s="203">
        <v>1455</v>
      </c>
      <c r="G19" s="205">
        <v>24</v>
      </c>
      <c r="H19" s="114">
        <v>6</v>
      </c>
      <c r="I19" s="114">
        <v>18</v>
      </c>
      <c r="J19" s="213">
        <v>34920</v>
      </c>
      <c r="K19" s="54">
        <v>1.072</v>
      </c>
      <c r="L19" s="55">
        <f t="shared" ref="L19:L23" si="4">E19/E$24</f>
        <v>0.585356742254249</v>
      </c>
      <c r="M19" s="56">
        <f t="shared" si="3"/>
        <v>20440.6574395184</v>
      </c>
      <c r="N19" s="55"/>
      <c r="O19" s="56"/>
    </row>
    <row r="20" ht="16.7" customHeight="1" spans="1:15">
      <c r="A20" s="67"/>
      <c r="B20" s="17">
        <v>2</v>
      </c>
      <c r="C20" s="18" t="s">
        <v>22</v>
      </c>
      <c r="D20" s="19" t="s">
        <v>216</v>
      </c>
      <c r="E20" s="20">
        <v>34457.8605051987</v>
      </c>
      <c r="F20" s="203">
        <v>1560</v>
      </c>
      <c r="G20" s="205">
        <v>25</v>
      </c>
      <c r="H20" s="114">
        <v>8</v>
      </c>
      <c r="I20" s="114">
        <v>17</v>
      </c>
      <c r="J20" s="213">
        <v>39000</v>
      </c>
      <c r="K20" s="54">
        <v>1.061</v>
      </c>
      <c r="L20" s="55">
        <f t="shared" si="4"/>
        <v>0.188658523433647</v>
      </c>
      <c r="M20" s="56">
        <f t="shared" si="3"/>
        <v>7357.68241391222</v>
      </c>
      <c r="N20" s="55"/>
      <c r="O20" s="56"/>
    </row>
    <row r="21" ht="16.7" customHeight="1" spans="1:15">
      <c r="A21" s="67"/>
      <c r="B21" s="17">
        <v>3</v>
      </c>
      <c r="C21" s="18" t="s">
        <v>24</v>
      </c>
      <c r="D21" s="19" t="s">
        <v>217</v>
      </c>
      <c r="E21" s="20">
        <v>26103.5056589291</v>
      </c>
      <c r="F21" s="203">
        <v>1046</v>
      </c>
      <c r="G21" s="205">
        <v>24</v>
      </c>
      <c r="H21" s="114">
        <v>9</v>
      </c>
      <c r="I21" s="114">
        <v>15</v>
      </c>
      <c r="J21" s="213">
        <v>25104</v>
      </c>
      <c r="K21" s="54">
        <v>1.069</v>
      </c>
      <c r="L21" s="55">
        <f t="shared" si="4"/>
        <v>0.142918009471668</v>
      </c>
      <c r="M21" s="56">
        <f t="shared" si="3"/>
        <v>3587.81370977675</v>
      </c>
      <c r="N21" s="55"/>
      <c r="O21" s="56"/>
    </row>
    <row r="22" ht="16.7" customHeight="1" spans="1:15">
      <c r="A22" s="67"/>
      <c r="B22" s="17">
        <v>4</v>
      </c>
      <c r="C22" s="18" t="s">
        <v>26</v>
      </c>
      <c r="D22" s="19" t="s">
        <v>218</v>
      </c>
      <c r="E22" s="20">
        <v>4679.51537019704</v>
      </c>
      <c r="F22" s="203">
        <v>2412</v>
      </c>
      <c r="G22" s="205">
        <v>27</v>
      </c>
      <c r="H22" s="114">
        <v>8</v>
      </c>
      <c r="I22" s="114">
        <v>19</v>
      </c>
      <c r="J22" s="213">
        <v>65124</v>
      </c>
      <c r="K22" s="54">
        <v>1.035</v>
      </c>
      <c r="L22" s="55">
        <f t="shared" si="4"/>
        <v>0.0256205825661531</v>
      </c>
      <c r="M22" s="56">
        <f t="shared" si="3"/>
        <v>1668.51481903815</v>
      </c>
      <c r="N22" s="55"/>
      <c r="O22" s="56"/>
    </row>
    <row r="23" ht="16.7" customHeight="1" spans="1:15">
      <c r="A23" s="67"/>
      <c r="B23" s="17">
        <v>5</v>
      </c>
      <c r="C23" s="18" t="s">
        <v>57</v>
      </c>
      <c r="D23" s="19" t="s">
        <v>54</v>
      </c>
      <c r="E23" s="20">
        <v>10492.3494630514</v>
      </c>
      <c r="F23" s="203">
        <v>2103</v>
      </c>
      <c r="G23" s="205">
        <v>25</v>
      </c>
      <c r="H23" s="114">
        <v>8</v>
      </c>
      <c r="I23" s="114">
        <v>17</v>
      </c>
      <c r="J23" s="213">
        <v>52575</v>
      </c>
      <c r="K23" s="54">
        <v>1.061</v>
      </c>
      <c r="L23" s="55">
        <f t="shared" si="4"/>
        <v>0.0574461422742845</v>
      </c>
      <c r="M23" s="56">
        <f t="shared" si="3"/>
        <v>3020.23093007051</v>
      </c>
      <c r="N23" s="55"/>
      <c r="O23" s="56"/>
    </row>
    <row r="24" ht="16.7" customHeight="1" spans="1:15">
      <c r="A24" s="67"/>
      <c r="B24" s="67"/>
      <c r="C24" s="24" t="s">
        <v>51</v>
      </c>
      <c r="D24" s="24"/>
      <c r="E24" s="25">
        <v>182646.72</v>
      </c>
      <c r="F24" s="204">
        <v>1478</v>
      </c>
      <c r="G24" s="206">
        <v>24</v>
      </c>
      <c r="H24" s="30" t="s">
        <v>29</v>
      </c>
      <c r="I24" s="30" t="s">
        <v>29</v>
      </c>
      <c r="J24" s="215">
        <f>M24</f>
        <v>36074.899312316</v>
      </c>
      <c r="K24" s="57">
        <v>1.068</v>
      </c>
      <c r="L24" s="55">
        <f>SUM(L19:L23)</f>
        <v>1</v>
      </c>
      <c r="M24" s="58">
        <f>SUM(M19:M23)</f>
        <v>36074.899312316</v>
      </c>
      <c r="N24" s="55">
        <f>E24/E$76</f>
        <v>0.0864006660667251</v>
      </c>
      <c r="O24" s="56">
        <f>N24*M24</f>
        <v>3116.89532887415</v>
      </c>
    </row>
    <row r="25" ht="16.7" customHeight="1" spans="1:15">
      <c r="A25" s="67" t="s">
        <v>219</v>
      </c>
      <c r="B25" s="17">
        <v>1</v>
      </c>
      <c r="C25" s="18" t="s">
        <v>20</v>
      </c>
      <c r="D25" s="19" t="s">
        <v>159</v>
      </c>
      <c r="E25" s="32">
        <v>10851.21</v>
      </c>
      <c r="F25" s="203">
        <v>1605</v>
      </c>
      <c r="G25" s="205">
        <v>28</v>
      </c>
      <c r="H25" s="114">
        <v>10</v>
      </c>
      <c r="I25" s="114">
        <v>18</v>
      </c>
      <c r="J25" s="213">
        <v>44940</v>
      </c>
      <c r="K25" s="54">
        <v>1.045</v>
      </c>
      <c r="L25" s="55">
        <f t="shared" ref="L25:L29" si="5">E25/E$30</f>
        <v>0.0342386830185004</v>
      </c>
      <c r="M25" s="56">
        <f t="shared" si="3"/>
        <v>1538.68641485141</v>
      </c>
      <c r="N25" s="55"/>
      <c r="O25" s="56"/>
    </row>
    <row r="26" ht="16.7" customHeight="1" spans="1:15">
      <c r="A26" s="67"/>
      <c r="B26" s="17">
        <v>2</v>
      </c>
      <c r="C26" s="18" t="s">
        <v>22</v>
      </c>
      <c r="D26" s="19" t="s">
        <v>220</v>
      </c>
      <c r="E26" s="32">
        <v>46195.89</v>
      </c>
      <c r="F26" s="203">
        <v>1565</v>
      </c>
      <c r="G26" s="205">
        <v>27</v>
      </c>
      <c r="H26" s="114">
        <v>10</v>
      </c>
      <c r="I26" s="114">
        <v>17</v>
      </c>
      <c r="J26" s="213">
        <v>42255</v>
      </c>
      <c r="K26" s="54">
        <v>1.058</v>
      </c>
      <c r="L26" s="55">
        <f t="shared" si="5"/>
        <v>0.145761296156605</v>
      </c>
      <c r="M26" s="56">
        <f t="shared" si="3"/>
        <v>6159.14356909733</v>
      </c>
      <c r="N26" s="55"/>
      <c r="O26" s="56"/>
    </row>
    <row r="27" ht="16.7" customHeight="1" spans="1:15">
      <c r="A27" s="195"/>
      <c r="B27" s="17">
        <v>3</v>
      </c>
      <c r="C27" s="18" t="s">
        <v>24</v>
      </c>
      <c r="D27" s="19" t="s">
        <v>221</v>
      </c>
      <c r="E27" s="32">
        <v>107755.65</v>
      </c>
      <c r="F27" s="203">
        <v>1235</v>
      </c>
      <c r="G27" s="205">
        <v>26</v>
      </c>
      <c r="H27" s="114">
        <v>10</v>
      </c>
      <c r="I27" s="114">
        <v>16</v>
      </c>
      <c r="J27" s="213">
        <v>32110</v>
      </c>
      <c r="K27" s="54">
        <v>1.068</v>
      </c>
      <c r="L27" s="55">
        <f t="shared" si="5"/>
        <v>0.340000013252206</v>
      </c>
      <c r="M27" s="56">
        <f t="shared" si="3"/>
        <v>10917.4004255283</v>
      </c>
      <c r="N27" s="55"/>
      <c r="O27" s="56"/>
    </row>
    <row r="28" ht="16.7" customHeight="1" spans="1:15">
      <c r="A28" s="67"/>
      <c r="B28" s="17">
        <v>4</v>
      </c>
      <c r="C28" s="18" t="s">
        <v>26</v>
      </c>
      <c r="D28" s="19" t="s">
        <v>222</v>
      </c>
      <c r="E28" s="32">
        <v>72893.53</v>
      </c>
      <c r="F28" s="203">
        <v>1278</v>
      </c>
      <c r="G28" s="205">
        <v>24</v>
      </c>
      <c r="H28" s="114">
        <v>8</v>
      </c>
      <c r="I28" s="114">
        <v>16</v>
      </c>
      <c r="J28" s="213">
        <v>30672</v>
      </c>
      <c r="K28" s="54">
        <v>1.068</v>
      </c>
      <c r="L28" s="55">
        <f t="shared" si="5"/>
        <v>0.230000015460907</v>
      </c>
      <c r="M28" s="56">
        <f t="shared" si="3"/>
        <v>7054.56047421693</v>
      </c>
      <c r="N28" s="55"/>
      <c r="O28" s="56"/>
    </row>
    <row r="29" ht="16.7" customHeight="1" spans="1:15">
      <c r="A29" s="67"/>
      <c r="B29" s="17">
        <v>5</v>
      </c>
      <c r="C29" s="18" t="s">
        <v>57</v>
      </c>
      <c r="D29" s="19" t="s">
        <v>223</v>
      </c>
      <c r="E29" s="32">
        <v>79232.09</v>
      </c>
      <c r="F29" s="203">
        <v>1181</v>
      </c>
      <c r="G29" s="205">
        <v>23</v>
      </c>
      <c r="H29" s="114">
        <v>8</v>
      </c>
      <c r="I29" s="114">
        <v>15</v>
      </c>
      <c r="J29" s="213">
        <v>27163</v>
      </c>
      <c r="K29" s="54">
        <v>1.068</v>
      </c>
      <c r="L29" s="55">
        <f t="shared" si="5"/>
        <v>0.249999992111782</v>
      </c>
      <c r="M29" s="56">
        <f t="shared" si="3"/>
        <v>6790.74978573234</v>
      </c>
      <c r="N29" s="55"/>
      <c r="O29" s="56"/>
    </row>
    <row r="30" ht="16.7" customHeight="1" spans="1:15">
      <c r="A30" s="67"/>
      <c r="B30" s="67"/>
      <c r="C30" s="24" t="s">
        <v>51</v>
      </c>
      <c r="D30" s="24"/>
      <c r="E30" s="25">
        <v>316928.37</v>
      </c>
      <c r="F30" s="204">
        <v>1292</v>
      </c>
      <c r="G30" s="206">
        <v>25</v>
      </c>
      <c r="H30" s="30" t="s">
        <v>29</v>
      </c>
      <c r="I30" s="30" t="s">
        <v>29</v>
      </c>
      <c r="J30" s="215">
        <f>M30</f>
        <v>32460.5406694263</v>
      </c>
      <c r="K30" s="57">
        <v>1.068</v>
      </c>
      <c r="L30" s="55">
        <f>SUM(L25:L29)</f>
        <v>1</v>
      </c>
      <c r="M30" s="58">
        <f>SUM(M25:M29)</f>
        <v>32460.5406694263</v>
      </c>
      <c r="N30" s="55">
        <f>E30/E$76</f>
        <v>0.149922332377179</v>
      </c>
      <c r="O30" s="56">
        <f>N30*M30</f>
        <v>4866.55996738466</v>
      </c>
    </row>
    <row r="31" ht="16.7" customHeight="1" spans="1:15">
      <c r="A31" s="67" t="s">
        <v>224</v>
      </c>
      <c r="B31" s="17">
        <v>1</v>
      </c>
      <c r="C31" s="18" t="s">
        <v>20</v>
      </c>
      <c r="D31" s="34" t="s">
        <v>225</v>
      </c>
      <c r="E31" s="20">
        <v>36311.3</v>
      </c>
      <c r="F31" s="203">
        <v>1155</v>
      </c>
      <c r="G31" s="205">
        <v>28</v>
      </c>
      <c r="H31" s="114">
        <v>8</v>
      </c>
      <c r="I31" s="114">
        <v>20</v>
      </c>
      <c r="J31" s="213">
        <v>32340</v>
      </c>
      <c r="K31" s="54">
        <v>1.084</v>
      </c>
      <c r="L31" s="55">
        <f t="shared" ref="L31:L33" si="6">E31/E$34</f>
        <v>0.121995317711168</v>
      </c>
      <c r="M31" s="56">
        <f t="shared" si="3"/>
        <v>3945.32857477916</v>
      </c>
      <c r="N31" s="55"/>
      <c r="O31" s="56"/>
    </row>
    <row r="32" ht="16.7" customHeight="1" spans="1:15">
      <c r="A32" s="67"/>
      <c r="B32" s="17">
        <v>2</v>
      </c>
      <c r="C32" s="18" t="s">
        <v>22</v>
      </c>
      <c r="D32" s="19" t="s">
        <v>226</v>
      </c>
      <c r="E32" s="20">
        <v>99580.04</v>
      </c>
      <c r="F32" s="203">
        <v>1011</v>
      </c>
      <c r="G32" s="205">
        <v>26</v>
      </c>
      <c r="H32" s="114">
        <v>8</v>
      </c>
      <c r="I32" s="114">
        <v>18</v>
      </c>
      <c r="J32" s="213">
        <v>26286</v>
      </c>
      <c r="K32" s="54">
        <v>1.083</v>
      </c>
      <c r="L32" s="55">
        <f t="shared" si="6"/>
        <v>0.334559727068179</v>
      </c>
      <c r="M32" s="56">
        <f t="shared" si="3"/>
        <v>8794.23698571416</v>
      </c>
      <c r="N32" s="55"/>
      <c r="O32" s="56"/>
    </row>
    <row r="33" ht="16.7" customHeight="1" spans="1:15">
      <c r="A33" s="67"/>
      <c r="B33" s="17">
        <v>3</v>
      </c>
      <c r="C33" s="18" t="s">
        <v>24</v>
      </c>
      <c r="D33" s="31" t="s">
        <v>227</v>
      </c>
      <c r="E33" s="20">
        <v>161753.69</v>
      </c>
      <c r="F33" s="203">
        <v>1715</v>
      </c>
      <c r="G33" s="205">
        <v>28</v>
      </c>
      <c r="H33" s="114">
        <v>8</v>
      </c>
      <c r="I33" s="114">
        <v>20</v>
      </c>
      <c r="J33" s="213">
        <v>48020</v>
      </c>
      <c r="K33" s="54">
        <v>1.05</v>
      </c>
      <c r="L33" s="55">
        <f t="shared" si="6"/>
        <v>0.543444955220653</v>
      </c>
      <c r="M33" s="56">
        <f t="shared" si="3"/>
        <v>26096.2267496958</v>
      </c>
      <c r="N33" s="55"/>
      <c r="O33" s="56"/>
    </row>
    <row r="34" ht="16.7" customHeight="1" spans="1:15">
      <c r="A34" s="67"/>
      <c r="B34" s="67"/>
      <c r="C34" s="24" t="s">
        <v>51</v>
      </c>
      <c r="D34" s="24"/>
      <c r="E34" s="25">
        <v>297645.03</v>
      </c>
      <c r="F34" s="204">
        <v>1411</v>
      </c>
      <c r="G34" s="206">
        <v>27</v>
      </c>
      <c r="H34" s="30" t="s">
        <v>29</v>
      </c>
      <c r="I34" s="30" t="s">
        <v>29</v>
      </c>
      <c r="J34" s="215">
        <f>M34</f>
        <v>38835.7923101891</v>
      </c>
      <c r="K34" s="57">
        <v>1.068</v>
      </c>
      <c r="L34" s="55">
        <f>SUM(L31:L33)</f>
        <v>1</v>
      </c>
      <c r="M34" s="58">
        <f>SUM(M31:M33)</f>
        <v>38835.7923101891</v>
      </c>
      <c r="N34" s="55">
        <f>E34/E$76</f>
        <v>0.140800386907853</v>
      </c>
      <c r="O34" s="56">
        <f>N34*M34</f>
        <v>5468.09458314767</v>
      </c>
    </row>
    <row r="35" ht="16.7" customHeight="1" spans="1:15">
      <c r="A35" s="207" t="s">
        <v>228</v>
      </c>
      <c r="B35" s="17">
        <v>1</v>
      </c>
      <c r="C35" s="18" t="s">
        <v>20</v>
      </c>
      <c r="D35" s="19" t="s">
        <v>229</v>
      </c>
      <c r="E35" s="32">
        <v>48556.32</v>
      </c>
      <c r="F35" s="203">
        <v>1683</v>
      </c>
      <c r="G35" s="205">
        <v>26</v>
      </c>
      <c r="H35" s="114">
        <v>8</v>
      </c>
      <c r="I35" s="114">
        <v>18</v>
      </c>
      <c r="J35" s="213">
        <v>43758</v>
      </c>
      <c r="K35" s="54">
        <v>1.055</v>
      </c>
      <c r="L35" s="55">
        <f t="shared" ref="L35:L38" si="7">E35/E$39</f>
        <v>0.376955878535238</v>
      </c>
      <c r="M35" s="56">
        <f t="shared" si="3"/>
        <v>16494.835332945</v>
      </c>
      <c r="N35" s="55"/>
      <c r="O35" s="56"/>
    </row>
    <row r="36" ht="16.7" customHeight="1" spans="1:15">
      <c r="A36" s="208"/>
      <c r="B36" s="17">
        <v>2</v>
      </c>
      <c r="C36" s="18" t="s">
        <v>22</v>
      </c>
      <c r="D36" s="19" t="s">
        <v>230</v>
      </c>
      <c r="E36" s="32">
        <v>16244.84</v>
      </c>
      <c r="F36" s="203">
        <v>1925</v>
      </c>
      <c r="G36" s="205">
        <v>27</v>
      </c>
      <c r="H36" s="114">
        <v>7</v>
      </c>
      <c r="I36" s="114">
        <v>20</v>
      </c>
      <c r="J36" s="213">
        <v>51975</v>
      </c>
      <c r="K36" s="54">
        <v>1.052</v>
      </c>
      <c r="L36" s="55">
        <f t="shared" si="7"/>
        <v>0.126113097818459</v>
      </c>
      <c r="M36" s="56">
        <f t="shared" si="3"/>
        <v>6554.72825911439</v>
      </c>
      <c r="N36" s="55"/>
      <c r="O36" s="56"/>
    </row>
    <row r="37" ht="16.7" customHeight="1" spans="1:15">
      <c r="A37" s="208"/>
      <c r="B37" s="17">
        <v>3</v>
      </c>
      <c r="C37" s="18" t="s">
        <v>24</v>
      </c>
      <c r="D37" s="19" t="s">
        <v>231</v>
      </c>
      <c r="E37" s="32">
        <v>31577.3</v>
      </c>
      <c r="F37" s="203">
        <v>1433</v>
      </c>
      <c r="G37" s="205">
        <v>26</v>
      </c>
      <c r="H37" s="114">
        <v>9</v>
      </c>
      <c r="I37" s="114">
        <v>17</v>
      </c>
      <c r="J37" s="213">
        <v>37258</v>
      </c>
      <c r="K37" s="54">
        <v>1.076</v>
      </c>
      <c r="L37" s="55">
        <f t="shared" si="7"/>
        <v>0.245143142298897</v>
      </c>
      <c r="M37" s="56">
        <f t="shared" si="3"/>
        <v>9133.54319577231</v>
      </c>
      <c r="N37" s="55"/>
      <c r="O37" s="56"/>
    </row>
    <row r="38" ht="16.7" customHeight="1" spans="1:15">
      <c r="A38" s="208"/>
      <c r="B38" s="17">
        <v>4</v>
      </c>
      <c r="C38" s="18" t="s">
        <v>26</v>
      </c>
      <c r="D38" s="19" t="s">
        <v>55</v>
      </c>
      <c r="E38" s="32">
        <v>32433.22</v>
      </c>
      <c r="F38" s="203">
        <v>1332</v>
      </c>
      <c r="G38" s="205">
        <v>25</v>
      </c>
      <c r="H38" s="114">
        <v>9</v>
      </c>
      <c r="I38" s="114">
        <v>16</v>
      </c>
      <c r="J38" s="213">
        <v>33300</v>
      </c>
      <c r="K38" s="54">
        <v>1.076</v>
      </c>
      <c r="L38" s="55">
        <f t="shared" si="7"/>
        <v>0.251787881347406</v>
      </c>
      <c r="M38" s="56">
        <f t="shared" si="3"/>
        <v>8384.53644886861</v>
      </c>
      <c r="N38" s="55"/>
      <c r="O38" s="56"/>
    </row>
    <row r="39" ht="16.7" customHeight="1" spans="1:15">
      <c r="A39" s="209"/>
      <c r="B39" s="67"/>
      <c r="C39" s="24" t="s">
        <v>51</v>
      </c>
      <c r="D39" s="24"/>
      <c r="E39" s="25">
        <v>128811.68</v>
      </c>
      <c r="F39" s="204">
        <v>1564</v>
      </c>
      <c r="G39" s="206">
        <v>26</v>
      </c>
      <c r="H39" s="30" t="s">
        <v>29</v>
      </c>
      <c r="I39" s="30" t="s">
        <v>29</v>
      </c>
      <c r="J39" s="215">
        <f>M39</f>
        <v>40567.6432367003</v>
      </c>
      <c r="K39" s="57">
        <v>1.068</v>
      </c>
      <c r="L39" s="55">
        <f>SUM(L35:L38)</f>
        <v>1</v>
      </c>
      <c r="M39" s="58">
        <f>SUM(M35:M38)</f>
        <v>40567.6432367003</v>
      </c>
      <c r="N39" s="55">
        <f>E39/E$76</f>
        <v>0.0609341079279926</v>
      </c>
      <c r="O39" s="56">
        <f>N39*M39</f>
        <v>2471.9531513694</v>
      </c>
    </row>
    <row r="40" ht="16" customHeight="1" spans="1:15">
      <c r="A40" s="210" t="s">
        <v>232</v>
      </c>
      <c r="B40" s="17">
        <v>1</v>
      </c>
      <c r="C40" s="18" t="s">
        <v>20</v>
      </c>
      <c r="D40" s="19" t="s">
        <v>233</v>
      </c>
      <c r="E40" s="20">
        <v>97985.22</v>
      </c>
      <c r="F40" s="203">
        <v>926</v>
      </c>
      <c r="G40" s="205">
        <v>25</v>
      </c>
      <c r="H40" s="114">
        <v>8</v>
      </c>
      <c r="I40" s="114">
        <v>17</v>
      </c>
      <c r="J40" s="213">
        <v>23150</v>
      </c>
      <c r="K40" s="54">
        <v>1.083</v>
      </c>
      <c r="L40" s="55">
        <f t="shared" ref="L40:L43" si="8">E40/E$44</f>
        <v>0.564784110987365</v>
      </c>
      <c r="M40" s="56">
        <f t="shared" si="3"/>
        <v>13074.7521693575</v>
      </c>
      <c r="N40" s="55"/>
      <c r="O40" s="56"/>
    </row>
    <row r="41" ht="16" customHeight="1" spans="1:15">
      <c r="A41" s="211"/>
      <c r="B41" s="17">
        <v>2</v>
      </c>
      <c r="C41" s="18" t="s">
        <v>22</v>
      </c>
      <c r="D41" s="19" t="s">
        <v>234</v>
      </c>
      <c r="E41" s="20">
        <v>33117.01</v>
      </c>
      <c r="F41" s="203">
        <v>1009</v>
      </c>
      <c r="G41" s="205">
        <v>24</v>
      </c>
      <c r="H41" s="114">
        <v>8</v>
      </c>
      <c r="I41" s="114">
        <v>16</v>
      </c>
      <c r="J41" s="213">
        <v>24216</v>
      </c>
      <c r="K41" s="54">
        <v>1.042</v>
      </c>
      <c r="L41" s="55">
        <f t="shared" si="8"/>
        <v>0.190885534077585</v>
      </c>
      <c r="M41" s="56">
        <f t="shared" si="3"/>
        <v>4622.4840932228</v>
      </c>
      <c r="N41" s="55"/>
      <c r="O41" s="56"/>
    </row>
    <row r="42" ht="16" customHeight="1" spans="1:15">
      <c r="A42" s="211"/>
      <c r="B42" s="17">
        <v>3</v>
      </c>
      <c r="C42" s="18" t="s">
        <v>24</v>
      </c>
      <c r="D42" s="19" t="s">
        <v>235</v>
      </c>
      <c r="E42" s="20">
        <v>19952.39</v>
      </c>
      <c r="F42" s="203">
        <v>1091</v>
      </c>
      <c r="G42" s="205">
        <v>27</v>
      </c>
      <c r="H42" s="114">
        <v>8</v>
      </c>
      <c r="I42" s="114">
        <v>19</v>
      </c>
      <c r="J42" s="213">
        <v>29457</v>
      </c>
      <c r="K42" s="54">
        <v>1.035</v>
      </c>
      <c r="L42" s="55">
        <f t="shared" si="8"/>
        <v>0.115005026760395</v>
      </c>
      <c r="M42" s="56">
        <f t="shared" si="3"/>
        <v>3387.70307328096</v>
      </c>
      <c r="N42" s="55"/>
      <c r="O42" s="56"/>
    </row>
    <row r="43" ht="16" customHeight="1" spans="1:15">
      <c r="A43" s="211"/>
      <c r="B43" s="17">
        <v>4</v>
      </c>
      <c r="C43" s="18" t="s">
        <v>26</v>
      </c>
      <c r="D43" s="19" t="s">
        <v>197</v>
      </c>
      <c r="E43" s="20">
        <v>22436.84</v>
      </c>
      <c r="F43" s="203">
        <v>893</v>
      </c>
      <c r="G43" s="205">
        <v>26</v>
      </c>
      <c r="H43" s="114">
        <v>8</v>
      </c>
      <c r="I43" s="114">
        <v>18</v>
      </c>
      <c r="J43" s="213">
        <v>23218</v>
      </c>
      <c r="K43" s="54">
        <v>1.07</v>
      </c>
      <c r="L43" s="55">
        <f t="shared" si="8"/>
        <v>0.129325328174655</v>
      </c>
      <c r="M43" s="56">
        <f t="shared" si="3"/>
        <v>3002.67546955914</v>
      </c>
      <c r="N43" s="55"/>
      <c r="O43" s="56"/>
    </row>
    <row r="44" ht="16" customHeight="1" spans="1:15">
      <c r="A44" s="212"/>
      <c r="B44" s="195"/>
      <c r="C44" s="24" t="s">
        <v>51</v>
      </c>
      <c r="D44" s="24"/>
      <c r="E44" s="25">
        <v>173491.46</v>
      </c>
      <c r="F44" s="204">
        <v>957</v>
      </c>
      <c r="G44" s="206">
        <v>25</v>
      </c>
      <c r="H44" s="30" t="s">
        <v>29</v>
      </c>
      <c r="I44" s="30" t="s">
        <v>29</v>
      </c>
      <c r="J44" s="215">
        <f>M44</f>
        <v>24087.6148054204</v>
      </c>
      <c r="K44" s="57">
        <v>1.068</v>
      </c>
      <c r="L44" s="55">
        <f>SUM(L40:L43)</f>
        <v>1</v>
      </c>
      <c r="M44" s="58">
        <f>SUM(M40:M43)</f>
        <v>24087.6148054204</v>
      </c>
      <c r="N44" s="55">
        <f>E44/E$76</f>
        <v>0.0820697886109786</v>
      </c>
      <c r="O44" s="56">
        <f>N44*M44</f>
        <v>1976.86545522353</v>
      </c>
    </row>
    <row r="45" ht="16" customHeight="1" spans="1:15">
      <c r="A45" s="67" t="s">
        <v>236</v>
      </c>
      <c r="B45" s="17">
        <v>1</v>
      </c>
      <c r="C45" s="18" t="s">
        <v>20</v>
      </c>
      <c r="D45" s="19" t="s">
        <v>237</v>
      </c>
      <c r="E45" s="20">
        <v>60824.47</v>
      </c>
      <c r="F45" s="203">
        <v>1119</v>
      </c>
      <c r="G45" s="205">
        <v>22</v>
      </c>
      <c r="H45" s="114">
        <v>8</v>
      </c>
      <c r="I45" s="114">
        <v>14</v>
      </c>
      <c r="J45" s="213">
        <v>24618</v>
      </c>
      <c r="K45" s="54">
        <v>1.072</v>
      </c>
      <c r="L45" s="55">
        <f t="shared" ref="L45:L48" si="9">E45/E$49</f>
        <v>0.402085813958346</v>
      </c>
      <c r="M45" s="56">
        <f t="shared" ref="M45:M74" si="10">J45*L45</f>
        <v>9898.54856802657</v>
      </c>
      <c r="N45" s="55"/>
      <c r="O45" s="56"/>
    </row>
    <row r="46" ht="16" customHeight="1" spans="1:15">
      <c r="A46" s="67"/>
      <c r="B46" s="17">
        <v>2</v>
      </c>
      <c r="C46" s="18" t="s">
        <v>22</v>
      </c>
      <c r="D46" s="19" t="s">
        <v>238</v>
      </c>
      <c r="E46" s="20">
        <v>50978.66</v>
      </c>
      <c r="F46" s="203">
        <v>1393</v>
      </c>
      <c r="G46" s="205">
        <v>25</v>
      </c>
      <c r="H46" s="114">
        <v>8</v>
      </c>
      <c r="I46" s="114">
        <v>17</v>
      </c>
      <c r="J46" s="213">
        <v>34825</v>
      </c>
      <c r="K46" s="54">
        <v>1.066</v>
      </c>
      <c r="L46" s="55">
        <f t="shared" si="9"/>
        <v>0.336999171560489</v>
      </c>
      <c r="M46" s="56">
        <f t="shared" si="10"/>
        <v>11735.996149594</v>
      </c>
      <c r="N46" s="55"/>
      <c r="O46" s="56"/>
    </row>
    <row r="47" ht="16" customHeight="1" spans="1:15">
      <c r="A47" s="67"/>
      <c r="B47" s="17">
        <v>3</v>
      </c>
      <c r="C47" s="18" t="s">
        <v>24</v>
      </c>
      <c r="D47" s="19" t="s">
        <v>53</v>
      </c>
      <c r="E47" s="20">
        <v>3791.29</v>
      </c>
      <c r="F47" s="203">
        <v>1560</v>
      </c>
      <c r="G47" s="205">
        <v>28</v>
      </c>
      <c r="H47" s="114">
        <v>9</v>
      </c>
      <c r="I47" s="114">
        <v>19</v>
      </c>
      <c r="J47" s="213">
        <v>43680</v>
      </c>
      <c r="K47" s="54">
        <v>1.045</v>
      </c>
      <c r="L47" s="55">
        <f t="shared" si="9"/>
        <v>0.0250626750319754</v>
      </c>
      <c r="M47" s="56">
        <f t="shared" si="10"/>
        <v>1094.73764539669</v>
      </c>
      <c r="N47" s="55"/>
      <c r="O47" s="56"/>
    </row>
    <row r="48" ht="16" customHeight="1" spans="1:15">
      <c r="A48" s="67"/>
      <c r="B48" s="17">
        <v>4</v>
      </c>
      <c r="C48" s="18" t="s">
        <v>26</v>
      </c>
      <c r="D48" s="31" t="s">
        <v>64</v>
      </c>
      <c r="E48" s="20">
        <v>35677.94</v>
      </c>
      <c r="F48" s="203">
        <v>1246</v>
      </c>
      <c r="G48" s="205">
        <v>25</v>
      </c>
      <c r="H48" s="114">
        <v>8</v>
      </c>
      <c r="I48" s="114">
        <v>17</v>
      </c>
      <c r="J48" s="213">
        <v>31150</v>
      </c>
      <c r="K48" s="54">
        <v>1.067</v>
      </c>
      <c r="L48" s="55">
        <f t="shared" si="9"/>
        <v>0.23585233944919</v>
      </c>
      <c r="M48" s="56">
        <f t="shared" si="10"/>
        <v>7346.80037384225</v>
      </c>
      <c r="N48" s="55"/>
      <c r="O48" s="56"/>
    </row>
    <row r="49" ht="16" customHeight="1" spans="1:15">
      <c r="A49" s="67"/>
      <c r="B49" s="67"/>
      <c r="C49" s="24" t="s">
        <v>51</v>
      </c>
      <c r="D49" s="24"/>
      <c r="E49" s="25">
        <v>151272.36</v>
      </c>
      <c r="F49" s="204">
        <v>1252</v>
      </c>
      <c r="G49" s="206">
        <v>24</v>
      </c>
      <c r="H49" s="30" t="s">
        <v>29</v>
      </c>
      <c r="I49" s="30" t="s">
        <v>29</v>
      </c>
      <c r="J49" s="215">
        <f>M49</f>
        <v>30076.0827368595</v>
      </c>
      <c r="K49" s="57">
        <v>1.068</v>
      </c>
      <c r="L49" s="55">
        <f>SUM(L45:L48)</f>
        <v>1</v>
      </c>
      <c r="M49" s="58">
        <f>SUM(M45:M48)</f>
        <v>30076.0827368595</v>
      </c>
      <c r="N49" s="55">
        <f>E49/E$76</f>
        <v>0.0715590877377126</v>
      </c>
      <c r="O49" s="56">
        <f>N49*M49</f>
        <v>2152.21704337363</v>
      </c>
    </row>
    <row r="50" ht="16" customHeight="1" spans="1:15">
      <c r="A50" s="67" t="s">
        <v>239</v>
      </c>
      <c r="B50" s="17">
        <v>1</v>
      </c>
      <c r="C50" s="18" t="s">
        <v>20</v>
      </c>
      <c r="D50" s="19" t="s">
        <v>240</v>
      </c>
      <c r="E50" s="20">
        <v>3938.25</v>
      </c>
      <c r="F50" s="203">
        <v>2904</v>
      </c>
      <c r="G50" s="205">
        <v>28</v>
      </c>
      <c r="H50" s="114">
        <v>9</v>
      </c>
      <c r="I50" s="114">
        <v>19</v>
      </c>
      <c r="J50" s="213">
        <v>81312</v>
      </c>
      <c r="K50" s="54">
        <v>1.015</v>
      </c>
      <c r="L50" s="55">
        <f t="shared" ref="L50:L53" si="11">E50/E$54</f>
        <v>0.0274792059529941</v>
      </c>
      <c r="M50" s="56">
        <f t="shared" si="10"/>
        <v>2234.38919444986</v>
      </c>
      <c r="N50" s="55"/>
      <c r="O50" s="56"/>
    </row>
    <row r="51" ht="16" customHeight="1" spans="1:15">
      <c r="A51" s="67"/>
      <c r="B51" s="17">
        <v>2</v>
      </c>
      <c r="C51" s="18" t="s">
        <v>22</v>
      </c>
      <c r="D51" s="18" t="s">
        <v>91</v>
      </c>
      <c r="E51" s="20">
        <v>8150.7754</v>
      </c>
      <c r="F51" s="203">
        <v>1871</v>
      </c>
      <c r="G51" s="205">
        <v>26</v>
      </c>
      <c r="H51" s="114">
        <v>9</v>
      </c>
      <c r="I51" s="114">
        <v>17</v>
      </c>
      <c r="J51" s="213">
        <v>48646</v>
      </c>
      <c r="K51" s="54">
        <v>1.035</v>
      </c>
      <c r="L51" s="55">
        <f t="shared" si="11"/>
        <v>0.0568721731462447</v>
      </c>
      <c r="M51" s="56">
        <f t="shared" si="10"/>
        <v>2766.60373487222</v>
      </c>
      <c r="N51" s="55"/>
      <c r="O51" s="56"/>
    </row>
    <row r="52" ht="16" customHeight="1" spans="1:15">
      <c r="A52" s="67"/>
      <c r="B52" s="17">
        <v>3</v>
      </c>
      <c r="C52" s="18" t="s">
        <v>24</v>
      </c>
      <c r="D52" s="19" t="s">
        <v>241</v>
      </c>
      <c r="E52" s="20">
        <v>17288.95</v>
      </c>
      <c r="F52" s="203">
        <v>1709</v>
      </c>
      <c r="G52" s="205">
        <v>25</v>
      </c>
      <c r="H52" s="114">
        <v>9</v>
      </c>
      <c r="I52" s="114">
        <v>16</v>
      </c>
      <c r="J52" s="213">
        <v>42725</v>
      </c>
      <c r="K52" s="54">
        <v>1.045</v>
      </c>
      <c r="L52" s="55">
        <f t="shared" si="11"/>
        <v>0.120633940902944</v>
      </c>
      <c r="M52" s="56">
        <f t="shared" si="10"/>
        <v>5154.08512507827</v>
      </c>
      <c r="N52" s="55"/>
      <c r="O52" s="56"/>
    </row>
    <row r="53" ht="16" customHeight="1" spans="1:15">
      <c r="A53" s="67"/>
      <c r="B53" s="17">
        <v>4</v>
      </c>
      <c r="C53" s="18" t="s">
        <v>26</v>
      </c>
      <c r="D53" s="19" t="s">
        <v>242</v>
      </c>
      <c r="E53" s="20">
        <v>113939.48</v>
      </c>
      <c r="F53" s="203">
        <v>1100</v>
      </c>
      <c r="G53" s="205">
        <v>24</v>
      </c>
      <c r="H53" s="114">
        <v>9</v>
      </c>
      <c r="I53" s="114">
        <v>15</v>
      </c>
      <c r="J53" s="213">
        <v>26400</v>
      </c>
      <c r="K53" s="54">
        <v>1.076</v>
      </c>
      <c r="L53" s="55">
        <f t="shared" si="11"/>
        <v>0.79501464790124</v>
      </c>
      <c r="M53" s="56">
        <f t="shared" si="10"/>
        <v>20988.3867045927</v>
      </c>
      <c r="N53" s="55"/>
      <c r="O53" s="56"/>
    </row>
    <row r="54" ht="16" customHeight="1" spans="1:15">
      <c r="A54" s="67"/>
      <c r="B54" s="67"/>
      <c r="C54" s="24" t="s">
        <v>51</v>
      </c>
      <c r="D54" s="24"/>
      <c r="E54" s="25">
        <v>143317.46</v>
      </c>
      <c r="F54" s="204">
        <v>1267</v>
      </c>
      <c r="G54" s="206">
        <v>24</v>
      </c>
      <c r="H54" s="30" t="s">
        <v>29</v>
      </c>
      <c r="I54" s="30" t="s">
        <v>29</v>
      </c>
      <c r="J54" s="215">
        <f>M54</f>
        <v>31143.4647589931</v>
      </c>
      <c r="K54" s="57">
        <v>1.068</v>
      </c>
      <c r="L54" s="59">
        <f>SUM(L50:L53)</f>
        <v>0.999999967903422</v>
      </c>
      <c r="M54" s="58">
        <f>SUM(M50:M53)</f>
        <v>31143.4647589931</v>
      </c>
      <c r="N54" s="55">
        <f>E54/E$76</f>
        <v>0.0677960381822966</v>
      </c>
      <c r="O54" s="56">
        <f>N54*M54</f>
        <v>2111.4035259297</v>
      </c>
    </row>
    <row r="55" ht="16" customHeight="1" spans="1:15">
      <c r="A55" s="67" t="s">
        <v>243</v>
      </c>
      <c r="B55" s="17">
        <v>1</v>
      </c>
      <c r="C55" s="18" t="s">
        <v>20</v>
      </c>
      <c r="D55" s="19" t="s">
        <v>65</v>
      </c>
      <c r="E55" s="20">
        <v>9686.11</v>
      </c>
      <c r="F55" s="203">
        <v>1654</v>
      </c>
      <c r="G55" s="205">
        <v>28</v>
      </c>
      <c r="H55" s="114">
        <v>9</v>
      </c>
      <c r="I55" s="114">
        <v>19</v>
      </c>
      <c r="J55" s="213">
        <v>46312</v>
      </c>
      <c r="K55" s="216">
        <v>1.08</v>
      </c>
      <c r="L55" s="55">
        <f t="shared" ref="L55:L58" si="12">E55/E$59</f>
        <v>0.0673295041821532</v>
      </c>
      <c r="M55" s="56">
        <f t="shared" si="10"/>
        <v>3118.16399768388</v>
      </c>
      <c r="N55" s="55"/>
      <c r="O55" s="56"/>
    </row>
    <row r="56" ht="16" customHeight="1" spans="1:15">
      <c r="A56" s="67"/>
      <c r="B56" s="17">
        <v>2</v>
      </c>
      <c r="C56" s="18" t="s">
        <v>22</v>
      </c>
      <c r="D56" s="19" t="s">
        <v>130</v>
      </c>
      <c r="E56" s="20">
        <v>7885.33</v>
      </c>
      <c r="F56" s="203">
        <v>1834</v>
      </c>
      <c r="G56" s="205">
        <v>28</v>
      </c>
      <c r="H56" s="114">
        <v>10</v>
      </c>
      <c r="I56" s="114">
        <v>18</v>
      </c>
      <c r="J56" s="213">
        <v>51352</v>
      </c>
      <c r="K56" s="216">
        <v>1.08</v>
      </c>
      <c r="L56" s="55">
        <f t="shared" si="12"/>
        <v>0.0548120307546227</v>
      </c>
      <c r="M56" s="56">
        <f t="shared" si="10"/>
        <v>2814.70740331138</v>
      </c>
      <c r="N56" s="55"/>
      <c r="O56" s="56"/>
    </row>
    <row r="57" ht="16" customHeight="1" spans="1:15">
      <c r="A57" s="67"/>
      <c r="B57" s="17">
        <v>3</v>
      </c>
      <c r="C57" s="18" t="s">
        <v>24</v>
      </c>
      <c r="D57" s="19" t="s">
        <v>244</v>
      </c>
      <c r="E57" s="20">
        <v>79235.86</v>
      </c>
      <c r="F57" s="203">
        <v>1336</v>
      </c>
      <c r="G57" s="205">
        <v>24</v>
      </c>
      <c r="H57" s="114">
        <v>9</v>
      </c>
      <c r="I57" s="114">
        <v>15</v>
      </c>
      <c r="J57" s="213">
        <v>32064</v>
      </c>
      <c r="K57" s="216">
        <v>1.07</v>
      </c>
      <c r="L57" s="55">
        <f t="shared" si="12"/>
        <v>0.550779535566549</v>
      </c>
      <c r="M57" s="56">
        <f t="shared" si="10"/>
        <v>17660.1950284058</v>
      </c>
      <c r="N57" s="55"/>
      <c r="O57" s="56"/>
    </row>
    <row r="58" ht="16" customHeight="1" spans="1:15">
      <c r="A58" s="67"/>
      <c r="B58" s="17">
        <v>4</v>
      </c>
      <c r="C58" s="18" t="s">
        <v>26</v>
      </c>
      <c r="D58" s="19" t="s">
        <v>162</v>
      </c>
      <c r="E58" s="20">
        <v>47054</v>
      </c>
      <c r="F58" s="203">
        <v>1250</v>
      </c>
      <c r="G58" s="205">
        <v>20</v>
      </c>
      <c r="H58" s="114">
        <v>8</v>
      </c>
      <c r="I58" s="114">
        <v>12</v>
      </c>
      <c r="J58" s="213">
        <v>25000</v>
      </c>
      <c r="K58" s="216">
        <v>1.074</v>
      </c>
      <c r="L58" s="55">
        <f t="shared" si="12"/>
        <v>0.327078929496675</v>
      </c>
      <c r="M58" s="56">
        <f t="shared" si="10"/>
        <v>8176.97323741687</v>
      </c>
      <c r="N58" s="55"/>
      <c r="O58" s="56"/>
    </row>
    <row r="59" ht="16" customHeight="1" spans="1:15">
      <c r="A59" s="67"/>
      <c r="B59" s="67"/>
      <c r="C59" s="24" t="s">
        <v>51</v>
      </c>
      <c r="D59" s="24"/>
      <c r="E59" s="25">
        <v>143861.3</v>
      </c>
      <c r="F59" s="204">
        <v>1357</v>
      </c>
      <c r="G59" s="206">
        <v>23</v>
      </c>
      <c r="H59" s="30" t="s">
        <v>29</v>
      </c>
      <c r="I59" s="30" t="s">
        <v>29</v>
      </c>
      <c r="J59" s="215">
        <f>M59</f>
        <v>31770.039666818</v>
      </c>
      <c r="K59" s="217">
        <v>1.073</v>
      </c>
      <c r="L59" s="55">
        <f>SUM(L55:L58)</f>
        <v>1</v>
      </c>
      <c r="M59" s="58">
        <f>SUM(M55:M58)</f>
        <v>31770.039666818</v>
      </c>
      <c r="N59" s="55">
        <f>E59/E$76</f>
        <v>0.0680533006079986</v>
      </c>
      <c r="O59" s="56">
        <f>N59*M59</f>
        <v>2162.05605977401</v>
      </c>
    </row>
    <row r="60" ht="16" customHeight="1" spans="1:15">
      <c r="A60" s="67" t="s">
        <v>245</v>
      </c>
      <c r="B60" s="17">
        <v>1</v>
      </c>
      <c r="C60" s="18" t="s">
        <v>20</v>
      </c>
      <c r="D60" s="19" t="s">
        <v>246</v>
      </c>
      <c r="E60" s="20">
        <v>46125.43</v>
      </c>
      <c r="F60" s="203">
        <v>1118</v>
      </c>
      <c r="G60" s="205">
        <v>25</v>
      </c>
      <c r="H60" s="114">
        <v>9</v>
      </c>
      <c r="I60" s="114">
        <v>16</v>
      </c>
      <c r="J60" s="213">
        <v>27950</v>
      </c>
      <c r="K60" s="216">
        <v>1.075</v>
      </c>
      <c r="L60" s="55">
        <f t="shared" ref="L60:L62" si="13">E60/E$63</f>
        <v>0.366097504448688</v>
      </c>
      <c r="M60" s="56">
        <f t="shared" si="10"/>
        <v>10232.4252493408</v>
      </c>
      <c r="N60" s="55"/>
      <c r="O60" s="56"/>
    </row>
    <row r="61" ht="16" customHeight="1" spans="1:15">
      <c r="A61" s="67"/>
      <c r="B61" s="17">
        <v>2</v>
      </c>
      <c r="C61" s="18" t="s">
        <v>22</v>
      </c>
      <c r="D61" s="19" t="s">
        <v>247</v>
      </c>
      <c r="E61" s="20">
        <v>41174.01</v>
      </c>
      <c r="F61" s="203">
        <v>1199</v>
      </c>
      <c r="G61" s="205">
        <v>27</v>
      </c>
      <c r="H61" s="114">
        <v>9</v>
      </c>
      <c r="I61" s="114">
        <v>18</v>
      </c>
      <c r="J61" s="213">
        <v>32373</v>
      </c>
      <c r="K61" s="216">
        <v>1.06</v>
      </c>
      <c r="L61" s="55">
        <f t="shared" si="13"/>
        <v>0.326798087500655</v>
      </c>
      <c r="M61" s="56">
        <f t="shared" si="10"/>
        <v>10579.4344866587</v>
      </c>
      <c r="N61" s="55"/>
      <c r="O61" s="56"/>
    </row>
    <row r="62" ht="16" customHeight="1" spans="1:15">
      <c r="A62" s="67"/>
      <c r="B62" s="17">
        <v>3</v>
      </c>
      <c r="C62" s="18" t="s">
        <v>24</v>
      </c>
      <c r="D62" s="19" t="s">
        <v>155</v>
      </c>
      <c r="E62" s="20">
        <v>38692.76</v>
      </c>
      <c r="F62" s="203">
        <v>1109</v>
      </c>
      <c r="G62" s="205">
        <v>26</v>
      </c>
      <c r="H62" s="114">
        <v>9</v>
      </c>
      <c r="I62" s="114">
        <v>17</v>
      </c>
      <c r="J62" s="213">
        <v>28834</v>
      </c>
      <c r="K62" s="54">
        <v>1.068</v>
      </c>
      <c r="L62" s="55">
        <f t="shared" si="13"/>
        <v>0.307104408050657</v>
      </c>
      <c r="M62" s="56">
        <f t="shared" si="10"/>
        <v>8855.04850173265</v>
      </c>
      <c r="N62" s="55"/>
      <c r="O62" s="56"/>
    </row>
    <row r="63" ht="16" customHeight="1" spans="1:15">
      <c r="A63" s="67"/>
      <c r="B63" s="17"/>
      <c r="C63" s="24" t="s">
        <v>51</v>
      </c>
      <c r="D63" s="24"/>
      <c r="E63" s="25">
        <v>125992.2</v>
      </c>
      <c r="F63" s="204">
        <v>1142</v>
      </c>
      <c r="G63" s="206">
        <v>26</v>
      </c>
      <c r="H63" s="30" t="s">
        <v>29</v>
      </c>
      <c r="I63" s="30" t="s">
        <v>29</v>
      </c>
      <c r="J63" s="215">
        <f>M63</f>
        <v>29666.9082377322</v>
      </c>
      <c r="K63" s="57">
        <v>1.068</v>
      </c>
      <c r="L63" s="55">
        <f>SUM(L60:L62)</f>
        <v>1</v>
      </c>
      <c r="M63" s="58">
        <f>SUM(M60:M62)</f>
        <v>29666.9082377322</v>
      </c>
      <c r="N63" s="55">
        <f>E63/E$76</f>
        <v>0.0596003585457874</v>
      </c>
      <c r="O63" s="56">
        <f>N63*M63</f>
        <v>1768.15836791381</v>
      </c>
    </row>
    <row r="64" ht="16" customHeight="1" spans="1:15">
      <c r="A64" s="67" t="s">
        <v>248</v>
      </c>
      <c r="B64" s="17">
        <v>1</v>
      </c>
      <c r="C64" s="18" t="s">
        <v>20</v>
      </c>
      <c r="D64" s="19" t="s">
        <v>45</v>
      </c>
      <c r="E64" s="20">
        <v>19361.57</v>
      </c>
      <c r="F64" s="213">
        <v>1211</v>
      </c>
      <c r="G64" s="205">
        <v>23</v>
      </c>
      <c r="H64" s="114">
        <v>8</v>
      </c>
      <c r="I64" s="114">
        <v>15</v>
      </c>
      <c r="J64" s="213">
        <v>27853</v>
      </c>
      <c r="K64" s="54">
        <v>1.083</v>
      </c>
      <c r="L64" s="55">
        <f t="shared" ref="L64:L69" si="14">E64/E$70</f>
        <v>0.206510372891653</v>
      </c>
      <c r="M64" s="56">
        <f t="shared" si="10"/>
        <v>5751.93341615122</v>
      </c>
      <c r="N64" s="55"/>
      <c r="O64" s="56"/>
    </row>
    <row r="65" ht="16" customHeight="1" spans="1:15">
      <c r="A65" s="67"/>
      <c r="B65" s="17">
        <v>2</v>
      </c>
      <c r="C65" s="18" t="s">
        <v>22</v>
      </c>
      <c r="D65" s="19" t="s">
        <v>249</v>
      </c>
      <c r="E65" s="20">
        <v>34701.52</v>
      </c>
      <c r="F65" s="213">
        <v>1618</v>
      </c>
      <c r="G65" s="205">
        <v>24</v>
      </c>
      <c r="H65" s="114">
        <v>8</v>
      </c>
      <c r="I65" s="114">
        <v>16</v>
      </c>
      <c r="J65" s="213">
        <v>38832</v>
      </c>
      <c r="K65" s="54">
        <v>1.073</v>
      </c>
      <c r="L65" s="55">
        <f t="shared" si="14"/>
        <v>0.370126174432505</v>
      </c>
      <c r="M65" s="56">
        <f t="shared" si="10"/>
        <v>14372.739605563</v>
      </c>
      <c r="N65" s="55"/>
      <c r="O65" s="56"/>
    </row>
    <row r="66" ht="16" customHeight="1" spans="1:15">
      <c r="A66" s="67"/>
      <c r="B66" s="17">
        <v>3</v>
      </c>
      <c r="C66" s="18" t="s">
        <v>24</v>
      </c>
      <c r="D66" s="19" t="s">
        <v>250</v>
      </c>
      <c r="E66" s="20">
        <v>10159.58</v>
      </c>
      <c r="F66" s="213">
        <v>2760</v>
      </c>
      <c r="G66" s="205">
        <v>28</v>
      </c>
      <c r="H66" s="114">
        <v>10</v>
      </c>
      <c r="I66" s="114">
        <v>18</v>
      </c>
      <c r="J66" s="213">
        <v>77280</v>
      </c>
      <c r="K66" s="54">
        <v>1.035</v>
      </c>
      <c r="L66" s="55">
        <f t="shared" si="14"/>
        <v>0.108362010633569</v>
      </c>
      <c r="M66" s="56">
        <f t="shared" si="10"/>
        <v>8374.21618176218</v>
      </c>
      <c r="N66" s="55"/>
      <c r="O66" s="56"/>
    </row>
    <row r="67" ht="16" customHeight="1" spans="1:15">
      <c r="A67" s="67"/>
      <c r="B67" s="17">
        <v>4</v>
      </c>
      <c r="C67" s="18" t="s">
        <v>26</v>
      </c>
      <c r="D67" s="19" t="s">
        <v>251</v>
      </c>
      <c r="E67" s="20">
        <v>13922.08</v>
      </c>
      <c r="F67" s="213">
        <v>1420</v>
      </c>
      <c r="G67" s="205">
        <v>23</v>
      </c>
      <c r="H67" s="114">
        <v>8</v>
      </c>
      <c r="I67" s="114">
        <v>15</v>
      </c>
      <c r="J67" s="213">
        <v>32660</v>
      </c>
      <c r="K67" s="54">
        <v>1.078</v>
      </c>
      <c r="L67" s="55">
        <f t="shared" si="14"/>
        <v>0.148492809840701</v>
      </c>
      <c r="M67" s="56">
        <f t="shared" si="10"/>
        <v>4849.7751693973</v>
      </c>
      <c r="N67" s="55"/>
      <c r="O67" s="56"/>
    </row>
    <row r="68" ht="16" customHeight="1" spans="1:15">
      <c r="A68" s="67"/>
      <c r="B68" s="17">
        <v>5</v>
      </c>
      <c r="C68" s="18" t="s">
        <v>57</v>
      </c>
      <c r="D68" s="19" t="s">
        <v>252</v>
      </c>
      <c r="E68" s="20">
        <v>7831.99</v>
      </c>
      <c r="F68" s="213">
        <v>2577</v>
      </c>
      <c r="G68" s="205">
        <v>28</v>
      </c>
      <c r="H68" s="114">
        <v>10</v>
      </c>
      <c r="I68" s="114">
        <v>18</v>
      </c>
      <c r="J68" s="213">
        <v>72156</v>
      </c>
      <c r="K68" s="54">
        <v>1.044</v>
      </c>
      <c r="L68" s="55">
        <f t="shared" si="14"/>
        <v>0.0835359516497731</v>
      </c>
      <c r="M68" s="56">
        <f t="shared" si="10"/>
        <v>6027.62012724103</v>
      </c>
      <c r="N68" s="55"/>
      <c r="O68" s="56"/>
    </row>
    <row r="69" ht="16" customHeight="1" spans="1:15">
      <c r="A69" s="67"/>
      <c r="B69" s="17">
        <v>6</v>
      </c>
      <c r="C69" s="18" t="s">
        <v>94</v>
      </c>
      <c r="D69" s="19" t="s">
        <v>146</v>
      </c>
      <c r="E69" s="20">
        <v>7779.18</v>
      </c>
      <c r="F69" s="213">
        <v>1980</v>
      </c>
      <c r="G69" s="205">
        <v>26</v>
      </c>
      <c r="H69" s="114">
        <v>9</v>
      </c>
      <c r="I69" s="114">
        <v>17</v>
      </c>
      <c r="J69" s="213">
        <v>51480</v>
      </c>
      <c r="K69" s="54">
        <v>1.06</v>
      </c>
      <c r="L69" s="55">
        <f t="shared" si="14"/>
        <v>0.0829726805517988</v>
      </c>
      <c r="M69" s="56">
        <f t="shared" si="10"/>
        <v>4271.4335948066</v>
      </c>
      <c r="N69" s="55"/>
      <c r="O69" s="56"/>
    </row>
    <row r="70" ht="16" customHeight="1" spans="1:15">
      <c r="A70" s="67"/>
      <c r="B70" s="67"/>
      <c r="C70" s="30" t="s">
        <v>67</v>
      </c>
      <c r="D70" s="30"/>
      <c r="E70" s="25">
        <v>93755.92</v>
      </c>
      <c r="F70" s="215">
        <v>1738</v>
      </c>
      <c r="G70" s="206">
        <v>25</v>
      </c>
      <c r="H70" s="30" t="s">
        <v>29</v>
      </c>
      <c r="I70" s="30" t="s">
        <v>29</v>
      </c>
      <c r="J70" s="215">
        <f>M70</f>
        <v>43647.7180949214</v>
      </c>
      <c r="K70" s="57">
        <v>1.068</v>
      </c>
      <c r="L70" s="55">
        <f>SUM(L64:L69)</f>
        <v>1</v>
      </c>
      <c r="M70" s="58">
        <f>SUM(M64:M69)</f>
        <v>43647.7180949214</v>
      </c>
      <c r="N70" s="55">
        <f>E70/E$76</f>
        <v>0.0443510506824245</v>
      </c>
      <c r="O70" s="56">
        <f>N70*M70</f>
        <v>1935.82215740003</v>
      </c>
    </row>
    <row r="71" ht="16" customHeight="1" spans="1:15">
      <c r="A71" s="67" t="s">
        <v>253</v>
      </c>
      <c r="B71" s="17">
        <v>1</v>
      </c>
      <c r="C71" s="18" t="s">
        <v>20</v>
      </c>
      <c r="D71" s="19" t="s">
        <v>42</v>
      </c>
      <c r="E71" s="20">
        <v>35857.25</v>
      </c>
      <c r="F71" s="203">
        <v>1134</v>
      </c>
      <c r="G71" s="205">
        <v>24</v>
      </c>
      <c r="H71" s="114">
        <v>9</v>
      </c>
      <c r="I71" s="114">
        <v>15</v>
      </c>
      <c r="J71" s="213">
        <v>27216</v>
      </c>
      <c r="K71" s="54">
        <v>1.075</v>
      </c>
      <c r="L71" s="55">
        <f t="shared" ref="L71:L74" si="15">E71/E$75</f>
        <v>0.30645912567839</v>
      </c>
      <c r="M71" s="56">
        <f t="shared" si="10"/>
        <v>8340.59156446306</v>
      </c>
      <c r="N71" s="55"/>
      <c r="O71" s="56"/>
    </row>
    <row r="72" ht="16" customHeight="1" spans="1:15">
      <c r="A72" s="67"/>
      <c r="B72" s="17">
        <v>2</v>
      </c>
      <c r="C72" s="18" t="s">
        <v>22</v>
      </c>
      <c r="D72" s="19" t="s">
        <v>55</v>
      </c>
      <c r="E72" s="20">
        <v>39241.73</v>
      </c>
      <c r="F72" s="203">
        <v>1363</v>
      </c>
      <c r="G72" s="205">
        <v>25</v>
      </c>
      <c r="H72" s="114">
        <v>9</v>
      </c>
      <c r="I72" s="114">
        <v>16</v>
      </c>
      <c r="J72" s="213">
        <v>34075</v>
      </c>
      <c r="K72" s="54">
        <v>1.071</v>
      </c>
      <c r="L72" s="55">
        <f t="shared" si="15"/>
        <v>0.335385069014145</v>
      </c>
      <c r="M72" s="56">
        <f t="shared" si="10"/>
        <v>11428.246226657</v>
      </c>
      <c r="N72" s="55"/>
      <c r="O72" s="56"/>
    </row>
    <row r="73" ht="16" customHeight="1" spans="1:15">
      <c r="A73" s="67"/>
      <c r="B73" s="17">
        <v>3</v>
      </c>
      <c r="C73" s="18" t="s">
        <v>24</v>
      </c>
      <c r="D73" s="19" t="s">
        <v>218</v>
      </c>
      <c r="E73" s="32">
        <v>4282.41</v>
      </c>
      <c r="F73" s="203">
        <v>2541</v>
      </c>
      <c r="G73" s="205">
        <v>28</v>
      </c>
      <c r="H73" s="114">
        <v>10</v>
      </c>
      <c r="I73" s="114">
        <v>18</v>
      </c>
      <c r="J73" s="213">
        <v>71148</v>
      </c>
      <c r="K73" s="54">
        <v>1.03</v>
      </c>
      <c r="L73" s="55">
        <f t="shared" si="15"/>
        <v>0.0366002307593693</v>
      </c>
      <c r="M73" s="56">
        <f t="shared" si="10"/>
        <v>2604.0332180676</v>
      </c>
      <c r="N73" s="55"/>
      <c r="O73" s="56"/>
    </row>
    <row r="74" ht="16" customHeight="1" spans="1:15">
      <c r="A74" s="67"/>
      <c r="B74" s="17">
        <v>4</v>
      </c>
      <c r="C74" s="18" t="s">
        <v>26</v>
      </c>
      <c r="D74" s="19" t="s">
        <v>54</v>
      </c>
      <c r="E74" s="20">
        <v>37623.61</v>
      </c>
      <c r="F74" s="203">
        <v>1690</v>
      </c>
      <c r="G74" s="205">
        <v>25</v>
      </c>
      <c r="H74" s="114">
        <v>9</v>
      </c>
      <c r="I74" s="114">
        <v>16</v>
      </c>
      <c r="J74" s="213">
        <v>42250</v>
      </c>
      <c r="K74" s="54">
        <v>1.063</v>
      </c>
      <c r="L74" s="55">
        <f t="shared" si="15"/>
        <v>0.321555574548096</v>
      </c>
      <c r="M74" s="56">
        <f t="shared" si="10"/>
        <v>13585.7230246571</v>
      </c>
      <c r="N74" s="55"/>
      <c r="O74" s="56"/>
    </row>
    <row r="75" ht="16" customHeight="1" spans="1:15">
      <c r="A75" s="67"/>
      <c r="B75" s="67"/>
      <c r="C75" s="30" t="s">
        <v>67</v>
      </c>
      <c r="D75" s="30"/>
      <c r="E75" s="25">
        <v>117005</v>
      </c>
      <c r="F75" s="215">
        <v>1441</v>
      </c>
      <c r="G75" s="206">
        <v>25</v>
      </c>
      <c r="H75" s="30" t="s">
        <v>29</v>
      </c>
      <c r="I75" s="30" t="s">
        <v>29</v>
      </c>
      <c r="J75" s="215">
        <f>M75</f>
        <v>35958.5940338447</v>
      </c>
      <c r="K75" s="57">
        <v>1.068</v>
      </c>
      <c r="L75" s="55">
        <f>SUM(L71:L74)</f>
        <v>1</v>
      </c>
      <c r="M75" s="58">
        <f>SUM(M71:M74)</f>
        <v>35958.5940338447</v>
      </c>
      <c r="N75" s="55">
        <f>E75/E$76</f>
        <v>0.055348981537348</v>
      </c>
      <c r="O75" s="56">
        <f>N75*M75</f>
        <v>1990.27155728826</v>
      </c>
    </row>
    <row r="76" ht="16" customHeight="1" spans="1:15">
      <c r="A76" s="67" t="s">
        <v>254</v>
      </c>
      <c r="B76" s="67"/>
      <c r="C76" s="67"/>
      <c r="D76" s="67"/>
      <c r="E76" s="25">
        <v>2113950.37</v>
      </c>
      <c r="F76" s="215">
        <v>1382</v>
      </c>
      <c r="G76" s="206">
        <v>25</v>
      </c>
      <c r="H76" s="30" t="s">
        <v>29</v>
      </c>
      <c r="I76" s="30" t="s">
        <v>29</v>
      </c>
      <c r="J76" s="215">
        <f>O76</f>
        <v>34709.1340634475</v>
      </c>
      <c r="K76" s="57">
        <v>1.068</v>
      </c>
      <c r="L76" s="55"/>
      <c r="M76" s="56"/>
      <c r="N76" s="55">
        <f>SUM(N10:N75)</f>
        <v>1</v>
      </c>
      <c r="O76" s="58">
        <f>SUM(O10:O75)</f>
        <v>34709.1340634475</v>
      </c>
    </row>
  </sheetData>
  <mergeCells count="42">
    <mergeCell ref="A1:J1"/>
    <mergeCell ref="A2:O2"/>
    <mergeCell ref="G3:I3"/>
    <mergeCell ref="C10:D10"/>
    <mergeCell ref="C18:D18"/>
    <mergeCell ref="C24:D24"/>
    <mergeCell ref="C30:D30"/>
    <mergeCell ref="C34:D34"/>
    <mergeCell ref="C39:D39"/>
    <mergeCell ref="C44:D44"/>
    <mergeCell ref="C49:D49"/>
    <mergeCell ref="C54:D54"/>
    <mergeCell ref="C59:D59"/>
    <mergeCell ref="C63:D63"/>
    <mergeCell ref="C70:D70"/>
    <mergeCell ref="C75:D75"/>
    <mergeCell ref="A76:D76"/>
    <mergeCell ref="A3:A4"/>
    <mergeCell ref="A5:A10"/>
    <mergeCell ref="A11:A18"/>
    <mergeCell ref="A19:A24"/>
    <mergeCell ref="A25:A30"/>
    <mergeCell ref="A31:A34"/>
    <mergeCell ref="A35:A39"/>
    <mergeCell ref="A40:A44"/>
    <mergeCell ref="A45:A49"/>
    <mergeCell ref="A50:A54"/>
    <mergeCell ref="A55:A59"/>
    <mergeCell ref="A60:A63"/>
    <mergeCell ref="A64:A70"/>
    <mergeCell ref="A71:A75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  <mergeCell ref="O3:O4"/>
  </mergeCells>
  <printOptions horizontalCentered="1"/>
  <pageMargins left="1.0625" right="1.0625" top="1.18055555555556" bottom="1.18055555555556" header="0.314583333333333" footer="0.314583333333333"/>
  <pageSetup paperSize="9" firstPageNumber="6" orientation="portrait" useFirstPageNumber="1" horizontalDpi="6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workbookViewId="0">
      <selection activeCell="P4" sqref="P4"/>
    </sheetView>
  </sheetViews>
  <sheetFormatPr defaultColWidth="9" defaultRowHeight="13.5"/>
  <cols>
    <col min="1" max="1" width="11.125" style="3" customWidth="1"/>
    <col min="2" max="2" width="9.15833333333333" style="3" customWidth="1"/>
    <col min="3" max="3" width="11.8833333333333" style="3" customWidth="1"/>
    <col min="4" max="4" width="18.8833333333333" style="3" customWidth="1"/>
    <col min="5" max="5" width="14.6" style="128" customWidth="1"/>
    <col min="6" max="6" width="11.8833333333333" style="128" hidden="1" customWidth="1"/>
    <col min="7" max="7" width="6.33333333333333" style="3" hidden="1" customWidth="1"/>
    <col min="8" max="9" width="8.88333333333333" style="3" hidden="1" customWidth="1"/>
    <col min="10" max="10" width="13.375" style="128" customWidth="1"/>
    <col min="11" max="11" width="9.33333333333333" hidden="1" customWidth="1"/>
    <col min="12" max="12" width="12.6666666666667" style="69" hidden="1" customWidth="1"/>
    <col min="13" max="13" width="14.1083333333333" style="71" hidden="1" customWidth="1"/>
    <col min="14" max="14" width="12.6666666666667" style="69" hidden="1" customWidth="1"/>
    <col min="15" max="15" width="14.1083333333333" style="71" hidden="1" customWidth="1"/>
    <col min="16" max="16384" width="9" style="69"/>
  </cols>
  <sheetData>
    <row r="1" ht="25" customHeight="1" spans="1:10">
      <c r="A1" s="5" t="s">
        <v>1</v>
      </c>
      <c r="B1" s="6"/>
      <c r="C1" s="6"/>
      <c r="D1" s="6"/>
      <c r="E1" s="6"/>
      <c r="F1" s="6"/>
      <c r="G1" s="6"/>
      <c r="H1" s="6"/>
      <c r="I1" s="6"/>
      <c r="J1" s="6"/>
    </row>
    <row r="2" ht="19" customHeight="1" spans="1:15">
      <c r="A2" s="161" t="s">
        <v>255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="68" customFormat="1" ht="16.2" customHeight="1" spans="1:15">
      <c r="A3" s="190" t="s">
        <v>3</v>
      </c>
      <c r="B3" s="9" t="s">
        <v>4</v>
      </c>
      <c r="C3" s="10" t="s">
        <v>5</v>
      </c>
      <c r="D3" s="11" t="s">
        <v>6</v>
      </c>
      <c r="E3" s="75" t="s">
        <v>7</v>
      </c>
      <c r="F3" s="47" t="s">
        <v>256</v>
      </c>
      <c r="G3" s="47" t="s">
        <v>71</v>
      </c>
      <c r="H3" s="13"/>
      <c r="I3" s="13"/>
      <c r="J3" s="47" t="s">
        <v>257</v>
      </c>
      <c r="K3" s="48" t="s">
        <v>11</v>
      </c>
      <c r="L3" s="49"/>
      <c r="M3" s="50" t="s">
        <v>125</v>
      </c>
      <c r="N3" s="49"/>
      <c r="O3" s="50" t="s">
        <v>258</v>
      </c>
    </row>
    <row r="4" s="68" customFormat="1" ht="19" customHeight="1" spans="1:15">
      <c r="A4" s="74"/>
      <c r="B4" s="8"/>
      <c r="C4" s="10"/>
      <c r="D4" s="14"/>
      <c r="E4" s="75"/>
      <c r="F4" s="13"/>
      <c r="G4" s="47" t="s">
        <v>74</v>
      </c>
      <c r="H4" s="191" t="s">
        <v>75</v>
      </c>
      <c r="I4" s="191" t="s">
        <v>76</v>
      </c>
      <c r="J4" s="13"/>
      <c r="K4" s="51"/>
      <c r="L4" s="52"/>
      <c r="M4" s="53"/>
      <c r="N4" s="52"/>
      <c r="O4" s="53"/>
    </row>
    <row r="5" ht="15" customHeight="1" spans="1:15">
      <c r="A5" s="192" t="s">
        <v>259</v>
      </c>
      <c r="B5" s="17">
        <v>1</v>
      </c>
      <c r="C5" s="18" t="s">
        <v>20</v>
      </c>
      <c r="D5" s="29" t="s">
        <v>260</v>
      </c>
      <c r="E5" s="95">
        <v>16932.75</v>
      </c>
      <c r="F5" s="193">
        <v>3609</v>
      </c>
      <c r="G5" s="22">
        <v>28</v>
      </c>
      <c r="H5" s="23">
        <v>9</v>
      </c>
      <c r="I5" s="23">
        <v>19</v>
      </c>
      <c r="J5" s="193">
        <v>101052</v>
      </c>
      <c r="K5" s="54">
        <v>1.01</v>
      </c>
      <c r="L5" s="153">
        <f t="shared" ref="L5:L9" si="0">E5/$E$10</f>
        <v>0.128459001036533</v>
      </c>
      <c r="M5" s="103">
        <f>J5*L5</f>
        <v>12981.0389727437</v>
      </c>
      <c r="N5" s="153"/>
      <c r="O5" s="103"/>
    </row>
    <row r="6" ht="19.7" customHeight="1" spans="1:15">
      <c r="A6" s="109"/>
      <c r="B6" s="17">
        <v>2</v>
      </c>
      <c r="C6" s="18" t="s">
        <v>22</v>
      </c>
      <c r="D6" s="29" t="s">
        <v>261</v>
      </c>
      <c r="E6" s="95">
        <v>22904.56</v>
      </c>
      <c r="F6" s="193">
        <v>2139</v>
      </c>
      <c r="G6" s="22">
        <v>26</v>
      </c>
      <c r="H6" s="23">
        <v>9</v>
      </c>
      <c r="I6" s="23">
        <v>17</v>
      </c>
      <c r="J6" s="193">
        <v>55614</v>
      </c>
      <c r="K6" s="54">
        <v>1.045</v>
      </c>
      <c r="L6" s="153">
        <f t="shared" si="0"/>
        <v>0.173763676708233</v>
      </c>
      <c r="M6" s="103">
        <f t="shared" ref="M6:M37" si="1">J6*L6</f>
        <v>9663.69311645167</v>
      </c>
      <c r="N6" s="153"/>
      <c r="O6" s="103"/>
    </row>
    <row r="7" ht="19.7" customHeight="1" spans="1:15">
      <c r="A7" s="109"/>
      <c r="B7" s="17">
        <v>3</v>
      </c>
      <c r="C7" s="18" t="s">
        <v>24</v>
      </c>
      <c r="D7" s="29" t="s">
        <v>103</v>
      </c>
      <c r="E7" s="95">
        <v>34299.92</v>
      </c>
      <c r="F7" s="193">
        <v>2059</v>
      </c>
      <c r="G7" s="22">
        <v>26</v>
      </c>
      <c r="H7" s="23">
        <v>9</v>
      </c>
      <c r="I7" s="23">
        <v>17</v>
      </c>
      <c r="J7" s="193">
        <v>53534</v>
      </c>
      <c r="K7" s="54">
        <v>1.045</v>
      </c>
      <c r="L7" s="153">
        <f t="shared" si="0"/>
        <v>0.26021369587533</v>
      </c>
      <c r="M7" s="103">
        <f t="shared" si="1"/>
        <v>13930.2799949899</v>
      </c>
      <c r="N7" s="153"/>
      <c r="O7" s="103"/>
    </row>
    <row r="8" ht="19.7" customHeight="1" spans="1:15">
      <c r="A8" s="109"/>
      <c r="B8" s="17">
        <v>4</v>
      </c>
      <c r="C8" s="18" t="s">
        <v>26</v>
      </c>
      <c r="D8" s="29" t="s">
        <v>35</v>
      </c>
      <c r="E8" s="95">
        <v>26380.09</v>
      </c>
      <c r="F8" s="193">
        <v>1312</v>
      </c>
      <c r="G8" s="22">
        <v>23</v>
      </c>
      <c r="H8" s="23">
        <v>9</v>
      </c>
      <c r="I8" s="23">
        <v>14</v>
      </c>
      <c r="J8" s="193">
        <v>30176</v>
      </c>
      <c r="K8" s="54">
        <v>1.085</v>
      </c>
      <c r="L8" s="153">
        <f t="shared" si="0"/>
        <v>0.200130516818227</v>
      </c>
      <c r="M8" s="103">
        <f t="shared" si="1"/>
        <v>6039.13847550682</v>
      </c>
      <c r="N8" s="153"/>
      <c r="O8" s="103"/>
    </row>
    <row r="9" ht="19.7" customHeight="1" spans="1:15">
      <c r="A9" s="109"/>
      <c r="B9" s="17">
        <v>5</v>
      </c>
      <c r="C9" s="18" t="s">
        <v>57</v>
      </c>
      <c r="D9" s="29" t="s">
        <v>39</v>
      </c>
      <c r="E9" s="95">
        <v>31297.11</v>
      </c>
      <c r="F9" s="193">
        <v>1149</v>
      </c>
      <c r="G9" s="22">
        <v>23</v>
      </c>
      <c r="H9" s="23">
        <v>9</v>
      </c>
      <c r="I9" s="23">
        <v>14</v>
      </c>
      <c r="J9" s="193">
        <v>26427</v>
      </c>
      <c r="K9" s="54">
        <v>1.085</v>
      </c>
      <c r="L9" s="153">
        <f t="shared" si="0"/>
        <v>0.237433109561677</v>
      </c>
      <c r="M9" s="103">
        <f t="shared" si="1"/>
        <v>6274.64478638644</v>
      </c>
      <c r="N9" s="153"/>
      <c r="O9" s="103"/>
    </row>
    <row r="10" ht="19.7" customHeight="1" spans="1:15">
      <c r="A10" s="109"/>
      <c r="B10" s="109"/>
      <c r="C10" s="194" t="s">
        <v>82</v>
      </c>
      <c r="D10" s="115"/>
      <c r="E10" s="96">
        <v>131814.43</v>
      </c>
      <c r="F10" s="105">
        <v>1906</v>
      </c>
      <c r="G10" s="27">
        <v>25</v>
      </c>
      <c r="H10" s="28" t="s">
        <v>29</v>
      </c>
      <c r="I10" s="28" t="s">
        <v>29</v>
      </c>
      <c r="J10" s="105">
        <f>M10</f>
        <v>48888.7953460786</v>
      </c>
      <c r="K10" s="57">
        <v>1.058</v>
      </c>
      <c r="L10" s="153">
        <f>SUM(L5:L9)</f>
        <v>1</v>
      </c>
      <c r="M10" s="58">
        <f>SUM(M5:M9)</f>
        <v>48888.7953460786</v>
      </c>
      <c r="N10" s="153">
        <f>E10/$E$60</f>
        <v>0.0804139905709483</v>
      </c>
      <c r="O10" s="103">
        <f>M10*N10</f>
        <v>3931.34312798458</v>
      </c>
    </row>
    <row r="11" ht="19.7" customHeight="1" spans="1:15">
      <c r="A11" s="192" t="s">
        <v>262</v>
      </c>
      <c r="B11" s="17">
        <v>1</v>
      </c>
      <c r="C11" s="18" t="s">
        <v>20</v>
      </c>
      <c r="D11" s="29" t="s">
        <v>47</v>
      </c>
      <c r="E11" s="95">
        <v>21159.55</v>
      </c>
      <c r="F11" s="193">
        <v>1788</v>
      </c>
      <c r="G11" s="22">
        <v>28</v>
      </c>
      <c r="H11" s="23">
        <v>9</v>
      </c>
      <c r="I11" s="23">
        <v>19</v>
      </c>
      <c r="J11" s="193">
        <v>50064</v>
      </c>
      <c r="K11" s="54">
        <v>1.035</v>
      </c>
      <c r="L11" s="153">
        <f t="shared" ref="L11:L14" si="2">E11/$E$15</f>
        <v>0.124462062174357</v>
      </c>
      <c r="M11" s="103">
        <f t="shared" si="1"/>
        <v>6231.06868069702</v>
      </c>
      <c r="N11" s="153"/>
      <c r="O11" s="103">
        <f t="shared" ref="O11:O42" si="3">M11*N11</f>
        <v>0</v>
      </c>
    </row>
    <row r="12" ht="19.7" customHeight="1" spans="1:15">
      <c r="A12" s="109"/>
      <c r="B12" s="17">
        <v>2</v>
      </c>
      <c r="C12" s="18" t="s">
        <v>22</v>
      </c>
      <c r="D12" s="29" t="s">
        <v>263</v>
      </c>
      <c r="E12" s="95">
        <v>63612.68</v>
      </c>
      <c r="F12" s="193">
        <v>1414</v>
      </c>
      <c r="G12" s="22">
        <v>25</v>
      </c>
      <c r="H12" s="23">
        <v>9</v>
      </c>
      <c r="I12" s="23">
        <v>16</v>
      </c>
      <c r="J12" s="193">
        <v>35350</v>
      </c>
      <c r="K12" s="54">
        <v>1.052</v>
      </c>
      <c r="L12" s="153">
        <f t="shared" si="2"/>
        <v>0.374174561048675</v>
      </c>
      <c r="M12" s="103">
        <f t="shared" si="1"/>
        <v>13227.0707330707</v>
      </c>
      <c r="N12" s="153"/>
      <c r="O12" s="103">
        <f t="shared" si="3"/>
        <v>0</v>
      </c>
    </row>
    <row r="13" ht="19.7" customHeight="1" spans="1:15">
      <c r="A13" s="109"/>
      <c r="B13" s="17">
        <v>3</v>
      </c>
      <c r="C13" s="18" t="s">
        <v>24</v>
      </c>
      <c r="D13" s="29" t="s">
        <v>264</v>
      </c>
      <c r="E13" s="95">
        <v>26245.03</v>
      </c>
      <c r="F13" s="193">
        <v>1266</v>
      </c>
      <c r="G13" s="22">
        <v>22</v>
      </c>
      <c r="H13" s="23">
        <v>9</v>
      </c>
      <c r="I13" s="23">
        <v>13</v>
      </c>
      <c r="J13" s="193">
        <v>27852</v>
      </c>
      <c r="K13" s="54">
        <v>1.065</v>
      </c>
      <c r="L13" s="153">
        <f t="shared" si="2"/>
        <v>0.154375237452019</v>
      </c>
      <c r="M13" s="103">
        <f t="shared" si="1"/>
        <v>4299.65911351364</v>
      </c>
      <c r="N13" s="153"/>
      <c r="O13" s="103">
        <f t="shared" si="3"/>
        <v>0</v>
      </c>
    </row>
    <row r="14" ht="19.7" customHeight="1" spans="1:15">
      <c r="A14" s="109"/>
      <c r="B14" s="17">
        <v>4</v>
      </c>
      <c r="C14" s="18" t="s">
        <v>26</v>
      </c>
      <c r="D14" s="29" t="s">
        <v>119</v>
      </c>
      <c r="E14" s="95">
        <v>58990.77</v>
      </c>
      <c r="F14" s="193">
        <v>1203</v>
      </c>
      <c r="G14" s="22">
        <v>22</v>
      </c>
      <c r="H14" s="23">
        <v>9</v>
      </c>
      <c r="I14" s="23">
        <v>13</v>
      </c>
      <c r="J14" s="193">
        <v>26466</v>
      </c>
      <c r="K14" s="54">
        <v>1.07</v>
      </c>
      <c r="L14" s="153">
        <f t="shared" si="2"/>
        <v>0.346988139324948</v>
      </c>
      <c r="M14" s="103">
        <f t="shared" si="1"/>
        <v>9183.38809537408</v>
      </c>
      <c r="N14" s="153"/>
      <c r="O14" s="103">
        <f t="shared" si="3"/>
        <v>0</v>
      </c>
    </row>
    <row r="15" ht="19.7" customHeight="1" spans="1:15">
      <c r="A15" s="109"/>
      <c r="B15" s="109"/>
      <c r="C15" s="194" t="s">
        <v>101</v>
      </c>
      <c r="D15" s="28"/>
      <c r="E15" s="96">
        <v>170008.03</v>
      </c>
      <c r="F15" s="105">
        <v>1364</v>
      </c>
      <c r="G15" s="27">
        <v>24</v>
      </c>
      <c r="H15" s="28" t="s">
        <v>29</v>
      </c>
      <c r="I15" s="28" t="s">
        <v>29</v>
      </c>
      <c r="J15" s="105">
        <f>M15</f>
        <v>32941.1866226554</v>
      </c>
      <c r="K15" s="57">
        <v>1.058</v>
      </c>
      <c r="L15" s="153">
        <f>SUM(L11:L14)</f>
        <v>1</v>
      </c>
      <c r="M15" s="58">
        <f>SUM(M11:M14)</f>
        <v>32941.1866226554</v>
      </c>
      <c r="N15" s="153">
        <f>E15/$E$60</f>
        <v>0.103714169392573</v>
      </c>
      <c r="O15" s="103">
        <f t="shared" si="3"/>
        <v>3416.46780937445</v>
      </c>
    </row>
    <row r="16" ht="19.7" customHeight="1" spans="1:15">
      <c r="A16" s="192" t="s">
        <v>265</v>
      </c>
      <c r="B16" s="17">
        <v>1</v>
      </c>
      <c r="C16" s="18" t="s">
        <v>20</v>
      </c>
      <c r="D16" s="29" t="s">
        <v>260</v>
      </c>
      <c r="E16" s="95">
        <v>7368.58</v>
      </c>
      <c r="F16" s="193">
        <v>1673</v>
      </c>
      <c r="G16" s="22">
        <v>28</v>
      </c>
      <c r="H16" s="23">
        <v>9</v>
      </c>
      <c r="I16" s="23">
        <v>19</v>
      </c>
      <c r="J16" s="193">
        <v>46844</v>
      </c>
      <c r="K16" s="54">
        <v>1.045</v>
      </c>
      <c r="L16" s="153">
        <f t="shared" ref="L16:L18" si="4">E16/$E$19</f>
        <v>0.0364372819986551</v>
      </c>
      <c r="M16" s="103">
        <f t="shared" si="1"/>
        <v>1706.868037945</v>
      </c>
      <c r="N16" s="153"/>
      <c r="O16" s="103">
        <f t="shared" si="3"/>
        <v>0</v>
      </c>
    </row>
    <row r="17" ht="19.7" customHeight="1" spans="1:15">
      <c r="A17" s="192"/>
      <c r="B17" s="17">
        <v>2</v>
      </c>
      <c r="C17" s="18" t="s">
        <v>22</v>
      </c>
      <c r="D17" s="29" t="s">
        <v>266</v>
      </c>
      <c r="E17" s="95">
        <v>104395.68</v>
      </c>
      <c r="F17" s="193">
        <v>1408</v>
      </c>
      <c r="G17" s="22">
        <v>28</v>
      </c>
      <c r="H17" s="23">
        <v>9</v>
      </c>
      <c r="I17" s="23">
        <v>19</v>
      </c>
      <c r="J17" s="193">
        <v>39424</v>
      </c>
      <c r="K17" s="54">
        <v>1.057</v>
      </c>
      <c r="L17" s="153">
        <f t="shared" si="4"/>
        <v>0.516231734147062</v>
      </c>
      <c r="M17" s="103">
        <f t="shared" si="1"/>
        <v>20351.9198870138</v>
      </c>
      <c r="N17" s="153"/>
      <c r="O17" s="103">
        <f t="shared" si="3"/>
        <v>0</v>
      </c>
    </row>
    <row r="18" ht="19.7" customHeight="1" spans="1:15">
      <c r="A18" s="192"/>
      <c r="B18" s="17">
        <v>3</v>
      </c>
      <c r="C18" s="18" t="s">
        <v>24</v>
      </c>
      <c r="D18" s="29" t="s">
        <v>267</v>
      </c>
      <c r="E18" s="95">
        <v>90462.13</v>
      </c>
      <c r="F18" s="193">
        <v>1400</v>
      </c>
      <c r="G18" s="22">
        <v>24</v>
      </c>
      <c r="H18" s="23">
        <v>9</v>
      </c>
      <c r="I18" s="23">
        <v>15</v>
      </c>
      <c r="J18" s="193">
        <v>33600</v>
      </c>
      <c r="K18" s="54">
        <v>1.06</v>
      </c>
      <c r="L18" s="153">
        <f t="shared" si="4"/>
        <v>0.447330983854283</v>
      </c>
      <c r="M18" s="103">
        <f t="shared" si="1"/>
        <v>15030.3210575039</v>
      </c>
      <c r="N18" s="153"/>
      <c r="O18" s="103">
        <f t="shared" si="3"/>
        <v>0</v>
      </c>
    </row>
    <row r="19" ht="19.7" customHeight="1" spans="1:15">
      <c r="A19" s="192"/>
      <c r="B19" s="17"/>
      <c r="C19" s="194" t="s">
        <v>101</v>
      </c>
      <c r="D19" s="28"/>
      <c r="E19" s="96">
        <v>202226.39</v>
      </c>
      <c r="F19" s="105">
        <v>1414</v>
      </c>
      <c r="G19" s="27">
        <v>26</v>
      </c>
      <c r="H19" s="28" t="s">
        <v>29</v>
      </c>
      <c r="I19" s="28" t="s">
        <v>29</v>
      </c>
      <c r="J19" s="105">
        <f>M19</f>
        <v>37089.1089824627</v>
      </c>
      <c r="K19" s="57">
        <v>1.058</v>
      </c>
      <c r="L19" s="153">
        <f>SUM(L16:L18)</f>
        <v>1</v>
      </c>
      <c r="M19" s="58">
        <f>SUM(M16:M18)</f>
        <v>37089.1089824627</v>
      </c>
      <c r="N19" s="153">
        <f>E19/$E$60</f>
        <v>0.123369125964865</v>
      </c>
      <c r="O19" s="103">
        <f t="shared" si="3"/>
        <v>4575.65095798205</v>
      </c>
    </row>
    <row r="20" ht="19.7" customHeight="1" spans="1:15">
      <c r="A20" s="192" t="s">
        <v>268</v>
      </c>
      <c r="B20" s="17">
        <v>1</v>
      </c>
      <c r="C20" s="18" t="s">
        <v>20</v>
      </c>
      <c r="D20" s="29" t="s">
        <v>38</v>
      </c>
      <c r="E20" s="95">
        <v>7305.19</v>
      </c>
      <c r="F20" s="193">
        <v>1673</v>
      </c>
      <c r="G20" s="22">
        <v>28</v>
      </c>
      <c r="H20" s="23">
        <v>9</v>
      </c>
      <c r="I20" s="23">
        <v>19</v>
      </c>
      <c r="J20" s="193">
        <v>46844</v>
      </c>
      <c r="K20" s="54">
        <v>1.045</v>
      </c>
      <c r="L20" s="153">
        <f t="shared" ref="L20:L23" si="5">E20/$E$24</f>
        <v>0.0332902599106468</v>
      </c>
      <c r="M20" s="103">
        <f t="shared" si="1"/>
        <v>1559.44893525434</v>
      </c>
      <c r="N20" s="153"/>
      <c r="O20" s="103">
        <f t="shared" si="3"/>
        <v>0</v>
      </c>
    </row>
    <row r="21" ht="19.7" customHeight="1" spans="1:15">
      <c r="A21" s="109"/>
      <c r="B21" s="17">
        <v>2</v>
      </c>
      <c r="C21" s="18" t="s">
        <v>22</v>
      </c>
      <c r="D21" s="29" t="s">
        <v>99</v>
      </c>
      <c r="E21" s="95">
        <v>64002.02</v>
      </c>
      <c r="F21" s="193">
        <v>1422</v>
      </c>
      <c r="G21" s="22">
        <v>25</v>
      </c>
      <c r="H21" s="23">
        <v>9</v>
      </c>
      <c r="I21" s="23">
        <v>16</v>
      </c>
      <c r="J21" s="193">
        <v>35550</v>
      </c>
      <c r="K21" s="54">
        <v>1.053</v>
      </c>
      <c r="L21" s="153">
        <f t="shared" si="5"/>
        <v>0.291661665282685</v>
      </c>
      <c r="M21" s="103">
        <f t="shared" si="1"/>
        <v>10368.5722007994</v>
      </c>
      <c r="N21" s="153"/>
      <c r="O21" s="103">
        <f t="shared" si="3"/>
        <v>0</v>
      </c>
    </row>
    <row r="22" ht="19.7" customHeight="1" spans="1:15">
      <c r="A22" s="109"/>
      <c r="B22" s="17">
        <v>3</v>
      </c>
      <c r="C22" s="18" t="s">
        <v>24</v>
      </c>
      <c r="D22" s="29" t="s">
        <v>264</v>
      </c>
      <c r="E22" s="95">
        <v>61605.95</v>
      </c>
      <c r="F22" s="193">
        <v>1392</v>
      </c>
      <c r="G22" s="22">
        <v>22</v>
      </c>
      <c r="H22" s="23">
        <v>9</v>
      </c>
      <c r="I22" s="23">
        <v>13</v>
      </c>
      <c r="J22" s="193">
        <v>30624</v>
      </c>
      <c r="K22" s="54">
        <v>1.059</v>
      </c>
      <c r="L22" s="153">
        <f t="shared" si="5"/>
        <v>0.280742607316485</v>
      </c>
      <c r="M22" s="103">
        <f t="shared" si="1"/>
        <v>8597.46160646003</v>
      </c>
      <c r="N22" s="153"/>
      <c r="O22" s="103">
        <f t="shared" si="3"/>
        <v>0</v>
      </c>
    </row>
    <row r="23" ht="19.7" customHeight="1" spans="1:15">
      <c r="A23" s="109"/>
      <c r="B23" s="17">
        <v>4</v>
      </c>
      <c r="C23" s="18" t="s">
        <v>26</v>
      </c>
      <c r="D23" s="29" t="s">
        <v>84</v>
      </c>
      <c r="E23" s="95">
        <v>86526.1</v>
      </c>
      <c r="F23" s="193">
        <v>1289</v>
      </c>
      <c r="G23" s="22">
        <v>22</v>
      </c>
      <c r="H23" s="23">
        <v>9</v>
      </c>
      <c r="I23" s="23">
        <v>13</v>
      </c>
      <c r="J23" s="193">
        <v>28358</v>
      </c>
      <c r="K23" s="54">
        <v>1.062</v>
      </c>
      <c r="L23" s="153">
        <f t="shared" si="5"/>
        <v>0.394305467490184</v>
      </c>
      <c r="M23" s="103">
        <f t="shared" si="1"/>
        <v>11181.7144470866</v>
      </c>
      <c r="N23" s="153"/>
      <c r="O23" s="103">
        <f t="shared" si="3"/>
        <v>0</v>
      </c>
    </row>
    <row r="24" ht="19.7" customHeight="1" spans="1:15">
      <c r="A24" s="109"/>
      <c r="B24" s="109"/>
      <c r="C24" s="194" t="s">
        <v>101</v>
      </c>
      <c r="D24" s="28"/>
      <c r="E24" s="96">
        <v>219439.26</v>
      </c>
      <c r="F24" s="105">
        <v>1369</v>
      </c>
      <c r="G24" s="27">
        <v>23</v>
      </c>
      <c r="H24" s="28" t="s">
        <v>29</v>
      </c>
      <c r="I24" s="28" t="s">
        <v>29</v>
      </c>
      <c r="J24" s="105">
        <f>M24</f>
        <v>31707.1971896004</v>
      </c>
      <c r="K24" s="57">
        <v>1.058</v>
      </c>
      <c r="L24" s="153">
        <f>SUM(L20:L23)</f>
        <v>1</v>
      </c>
      <c r="M24" s="58">
        <f>SUM(M20:M23)</f>
        <v>31707.1971896004</v>
      </c>
      <c r="N24" s="153">
        <f>E24/$E$60</f>
        <v>0.133869915338828</v>
      </c>
      <c r="O24" s="103">
        <f t="shared" si="3"/>
        <v>4244.63980340334</v>
      </c>
    </row>
    <row r="25" ht="19.7" customHeight="1" spans="1:15">
      <c r="A25" s="192" t="s">
        <v>269</v>
      </c>
      <c r="B25" s="17">
        <v>1</v>
      </c>
      <c r="C25" s="18" t="s">
        <v>20</v>
      </c>
      <c r="D25" s="29" t="s">
        <v>270</v>
      </c>
      <c r="E25" s="95">
        <v>44584.18</v>
      </c>
      <c r="F25" s="193">
        <v>1187</v>
      </c>
      <c r="G25" s="22">
        <v>23</v>
      </c>
      <c r="H25" s="23">
        <v>9</v>
      </c>
      <c r="I25" s="23">
        <v>14</v>
      </c>
      <c r="J25" s="193">
        <v>27301</v>
      </c>
      <c r="K25" s="54">
        <v>1.064</v>
      </c>
      <c r="L25" s="153">
        <f t="shared" ref="L25:L28" si="6">E25/$E$29</f>
        <v>0.229169174629352</v>
      </c>
      <c r="M25" s="103">
        <f t="shared" si="1"/>
        <v>6256.54763655593</v>
      </c>
      <c r="N25" s="153"/>
      <c r="O25" s="103">
        <f t="shared" si="3"/>
        <v>0</v>
      </c>
    </row>
    <row r="26" ht="19.7" customHeight="1" spans="1:15">
      <c r="A26" s="109"/>
      <c r="B26" s="17">
        <v>2</v>
      </c>
      <c r="C26" s="18" t="s">
        <v>22</v>
      </c>
      <c r="D26" s="29" t="s">
        <v>99</v>
      </c>
      <c r="E26" s="95">
        <v>45759.73</v>
      </c>
      <c r="F26" s="193">
        <v>1294</v>
      </c>
      <c r="G26" s="22">
        <v>27</v>
      </c>
      <c r="H26" s="23">
        <v>8</v>
      </c>
      <c r="I26" s="23">
        <v>19</v>
      </c>
      <c r="J26" s="193">
        <v>34938</v>
      </c>
      <c r="K26" s="54">
        <v>1.057</v>
      </c>
      <c r="L26" s="153">
        <f t="shared" si="6"/>
        <v>0.235211672735979</v>
      </c>
      <c r="M26" s="103">
        <f t="shared" si="1"/>
        <v>8217.82542204964</v>
      </c>
      <c r="N26" s="153"/>
      <c r="O26" s="103">
        <f t="shared" si="3"/>
        <v>0</v>
      </c>
    </row>
    <row r="27" ht="19.7" customHeight="1" spans="1:15">
      <c r="A27" s="195"/>
      <c r="B27" s="17">
        <v>3</v>
      </c>
      <c r="C27" s="18" t="s">
        <v>24</v>
      </c>
      <c r="D27" s="29" t="s">
        <v>47</v>
      </c>
      <c r="E27" s="95">
        <v>3177.34</v>
      </c>
      <c r="F27" s="193">
        <v>1672</v>
      </c>
      <c r="G27" s="22">
        <v>28</v>
      </c>
      <c r="H27" s="23">
        <v>9</v>
      </c>
      <c r="I27" s="23">
        <v>19</v>
      </c>
      <c r="J27" s="193">
        <v>46816</v>
      </c>
      <c r="K27" s="54">
        <v>1.038</v>
      </c>
      <c r="L27" s="153">
        <f t="shared" si="6"/>
        <v>0.0163319900762294</v>
      </c>
      <c r="M27" s="103">
        <f t="shared" si="1"/>
        <v>764.598447408755</v>
      </c>
      <c r="N27" s="153"/>
      <c r="O27" s="103">
        <f t="shared" si="3"/>
        <v>0</v>
      </c>
    </row>
    <row r="28" ht="19.7" customHeight="1" spans="1:15">
      <c r="A28" s="109"/>
      <c r="B28" s="17">
        <v>4</v>
      </c>
      <c r="C28" s="18" t="s">
        <v>26</v>
      </c>
      <c r="D28" s="29" t="s">
        <v>93</v>
      </c>
      <c r="E28" s="95">
        <v>101025.77</v>
      </c>
      <c r="F28" s="193">
        <v>1349</v>
      </c>
      <c r="G28" s="22">
        <v>23</v>
      </c>
      <c r="H28" s="23">
        <v>9</v>
      </c>
      <c r="I28" s="23">
        <v>14</v>
      </c>
      <c r="J28" s="193">
        <v>31027</v>
      </c>
      <c r="K28" s="54">
        <v>1.057</v>
      </c>
      <c r="L28" s="153">
        <f t="shared" si="6"/>
        <v>0.51928716255844</v>
      </c>
      <c r="M28" s="103">
        <f t="shared" si="1"/>
        <v>16111.9227927007</v>
      </c>
      <c r="N28" s="153"/>
      <c r="O28" s="103">
        <f t="shared" si="3"/>
        <v>0</v>
      </c>
    </row>
    <row r="29" ht="19.7" customHeight="1" spans="1:15">
      <c r="A29" s="109"/>
      <c r="B29" s="109"/>
      <c r="C29" s="194" t="s">
        <v>101</v>
      </c>
      <c r="D29" s="28"/>
      <c r="E29" s="96">
        <v>194547.02</v>
      </c>
      <c r="F29" s="105">
        <v>1304</v>
      </c>
      <c r="G29" s="27">
        <v>24</v>
      </c>
      <c r="H29" s="28" t="s">
        <v>29</v>
      </c>
      <c r="I29" s="28" t="s">
        <v>29</v>
      </c>
      <c r="J29" s="105">
        <f>M29</f>
        <v>31350.894298715</v>
      </c>
      <c r="K29" s="57">
        <v>1.058</v>
      </c>
      <c r="L29" s="153">
        <f>SUM(L25:L28)</f>
        <v>1</v>
      </c>
      <c r="M29" s="58">
        <f>SUM(M25:M28)</f>
        <v>31350.894298715</v>
      </c>
      <c r="N29" s="153">
        <f>E29/$E$60</f>
        <v>0.118684291483763</v>
      </c>
      <c r="O29" s="103">
        <f t="shared" si="3"/>
        <v>3720.85867722534</v>
      </c>
    </row>
    <row r="30" ht="19.7" customHeight="1" spans="1:15">
      <c r="A30" s="192" t="s">
        <v>271</v>
      </c>
      <c r="B30" s="17">
        <v>1</v>
      </c>
      <c r="C30" s="18" t="s">
        <v>20</v>
      </c>
      <c r="D30" s="29" t="s">
        <v>272</v>
      </c>
      <c r="E30" s="95">
        <v>10855.91</v>
      </c>
      <c r="F30" s="193">
        <v>1652</v>
      </c>
      <c r="G30" s="22">
        <v>28</v>
      </c>
      <c r="H30" s="23">
        <v>9</v>
      </c>
      <c r="I30" s="23">
        <v>19</v>
      </c>
      <c r="J30" s="193">
        <v>46256</v>
      </c>
      <c r="K30" s="54">
        <v>1.035</v>
      </c>
      <c r="L30" s="153">
        <f t="shared" ref="L30:L33" si="7">E30/$E$34</f>
        <v>0.051312123705216</v>
      </c>
      <c r="M30" s="103">
        <f t="shared" si="1"/>
        <v>2373.49359410847</v>
      </c>
      <c r="N30" s="153"/>
      <c r="O30" s="103">
        <f t="shared" si="3"/>
        <v>0</v>
      </c>
    </row>
    <row r="31" ht="19.7" customHeight="1" spans="1:15">
      <c r="A31" s="192"/>
      <c r="B31" s="17">
        <v>2</v>
      </c>
      <c r="C31" s="18" t="s">
        <v>22</v>
      </c>
      <c r="D31" s="90" t="s">
        <v>90</v>
      </c>
      <c r="E31" s="95">
        <v>78171.37</v>
      </c>
      <c r="F31" s="193">
        <v>1387</v>
      </c>
      <c r="G31" s="22">
        <v>25</v>
      </c>
      <c r="H31" s="23">
        <v>9</v>
      </c>
      <c r="I31" s="23">
        <v>16</v>
      </c>
      <c r="J31" s="193">
        <v>34675</v>
      </c>
      <c r="K31" s="54">
        <v>1.055</v>
      </c>
      <c r="L31" s="153">
        <f t="shared" si="7"/>
        <v>0.369488970307069</v>
      </c>
      <c r="M31" s="103">
        <f t="shared" si="1"/>
        <v>12812.0300453976</v>
      </c>
      <c r="N31" s="153"/>
      <c r="O31" s="103">
        <f t="shared" si="3"/>
        <v>0</v>
      </c>
    </row>
    <row r="32" ht="19.7" customHeight="1" spans="1:15">
      <c r="A32" s="192"/>
      <c r="B32" s="17">
        <v>3</v>
      </c>
      <c r="C32" s="18" t="s">
        <v>24</v>
      </c>
      <c r="D32" s="29" t="s">
        <v>273</v>
      </c>
      <c r="E32" s="95">
        <v>72993.95</v>
      </c>
      <c r="F32" s="193">
        <v>1311</v>
      </c>
      <c r="G32" s="22">
        <v>23</v>
      </c>
      <c r="H32" s="23">
        <v>9</v>
      </c>
      <c r="I32" s="23">
        <v>14</v>
      </c>
      <c r="J32" s="193">
        <v>30153</v>
      </c>
      <c r="K32" s="54">
        <v>1.062</v>
      </c>
      <c r="L32" s="153">
        <f t="shared" si="7"/>
        <v>0.345017100559267</v>
      </c>
      <c r="M32" s="103">
        <f t="shared" si="1"/>
        <v>10403.3006331636</v>
      </c>
      <c r="N32" s="153"/>
      <c r="O32" s="103">
        <f t="shared" si="3"/>
        <v>0</v>
      </c>
    </row>
    <row r="33" ht="19.7" customHeight="1" spans="1:15">
      <c r="A33" s="192"/>
      <c r="B33" s="17">
        <v>4</v>
      </c>
      <c r="C33" s="18" t="s">
        <v>26</v>
      </c>
      <c r="D33" s="29" t="s">
        <v>86</v>
      </c>
      <c r="E33" s="95">
        <v>49544.95</v>
      </c>
      <c r="F33" s="193">
        <v>1285</v>
      </c>
      <c r="G33" s="22">
        <v>22</v>
      </c>
      <c r="H33" s="23">
        <v>9</v>
      </c>
      <c r="I33" s="23">
        <v>13</v>
      </c>
      <c r="J33" s="193">
        <v>28270</v>
      </c>
      <c r="K33" s="54">
        <v>1.07</v>
      </c>
      <c r="L33" s="153">
        <f t="shared" si="7"/>
        <v>0.234181805428448</v>
      </c>
      <c r="M33" s="103">
        <f t="shared" si="1"/>
        <v>6620.31963946222</v>
      </c>
      <c r="N33" s="153"/>
      <c r="O33" s="103">
        <f t="shared" si="3"/>
        <v>0</v>
      </c>
    </row>
    <row r="34" ht="19.7" customHeight="1" spans="1:15">
      <c r="A34" s="192"/>
      <c r="B34" s="192"/>
      <c r="C34" s="194" t="s">
        <v>101</v>
      </c>
      <c r="D34" s="28"/>
      <c r="E34" s="96">
        <v>211566.18</v>
      </c>
      <c r="F34" s="105">
        <v>1350</v>
      </c>
      <c r="G34" s="27">
        <v>24</v>
      </c>
      <c r="H34" s="28" t="s">
        <v>29</v>
      </c>
      <c r="I34" s="28" t="s">
        <v>29</v>
      </c>
      <c r="J34" s="105">
        <f>M34</f>
        <v>32209.1439121319</v>
      </c>
      <c r="K34" s="57">
        <v>1.058</v>
      </c>
      <c r="L34" s="153">
        <f>SUM(L30:L33)</f>
        <v>1</v>
      </c>
      <c r="M34" s="58">
        <f>SUM(M30:M33)</f>
        <v>32209.1439121319</v>
      </c>
      <c r="N34" s="153">
        <f>E34/$E$60</f>
        <v>0.129066907194088</v>
      </c>
      <c r="O34" s="103">
        <f t="shared" si="3"/>
        <v>4157.13458810814</v>
      </c>
    </row>
    <row r="35" ht="22.5" customHeight="1" spans="1:15">
      <c r="A35" s="196" t="s">
        <v>274</v>
      </c>
      <c r="B35" s="17">
        <v>1</v>
      </c>
      <c r="C35" s="18" t="s">
        <v>20</v>
      </c>
      <c r="D35" s="29" t="s">
        <v>275</v>
      </c>
      <c r="E35" s="95">
        <v>2592.99</v>
      </c>
      <c r="F35" s="193">
        <v>2263</v>
      </c>
      <c r="G35" s="22">
        <v>28</v>
      </c>
      <c r="H35" s="23">
        <v>9</v>
      </c>
      <c r="I35" s="23">
        <v>19</v>
      </c>
      <c r="J35" s="193">
        <v>63364</v>
      </c>
      <c r="K35" s="54">
        <v>1.03588788586579</v>
      </c>
      <c r="L35" s="153">
        <f t="shared" ref="L35:L39" si="8">E35/$E$40</f>
        <v>0.0247911364987265</v>
      </c>
      <c r="M35" s="103">
        <f t="shared" si="1"/>
        <v>1570.86557310531</v>
      </c>
      <c r="N35" s="153"/>
      <c r="O35" s="103">
        <f t="shared" si="3"/>
        <v>0</v>
      </c>
    </row>
    <row r="36" ht="22.5" customHeight="1" spans="1:15">
      <c r="A36" s="197"/>
      <c r="B36" s="17">
        <v>2</v>
      </c>
      <c r="C36" s="18" t="s">
        <v>22</v>
      </c>
      <c r="D36" s="29" t="s">
        <v>38</v>
      </c>
      <c r="E36" s="95">
        <v>7428.93</v>
      </c>
      <c r="F36" s="193">
        <v>2080</v>
      </c>
      <c r="G36" s="22">
        <v>27</v>
      </c>
      <c r="H36" s="23">
        <v>9</v>
      </c>
      <c r="I36" s="23">
        <v>18</v>
      </c>
      <c r="J36" s="193">
        <v>56160</v>
      </c>
      <c r="K36" s="54">
        <v>1.04394586894587</v>
      </c>
      <c r="L36" s="153">
        <f t="shared" si="8"/>
        <v>0.0710267365741806</v>
      </c>
      <c r="M36" s="103">
        <f t="shared" si="1"/>
        <v>3988.86152600598</v>
      </c>
      <c r="N36" s="153"/>
      <c r="O36" s="103">
        <f t="shared" si="3"/>
        <v>0</v>
      </c>
    </row>
    <row r="37" ht="22.5" customHeight="1" spans="1:15">
      <c r="A37" s="197"/>
      <c r="B37" s="17">
        <v>3</v>
      </c>
      <c r="C37" s="18" t="s">
        <v>24</v>
      </c>
      <c r="D37" s="29" t="s">
        <v>108</v>
      </c>
      <c r="E37" s="95">
        <v>28198.28</v>
      </c>
      <c r="F37" s="193">
        <v>2005</v>
      </c>
      <c r="G37" s="22">
        <v>27</v>
      </c>
      <c r="H37" s="23">
        <v>9</v>
      </c>
      <c r="I37" s="23">
        <v>18</v>
      </c>
      <c r="J37" s="193">
        <v>54135</v>
      </c>
      <c r="K37" s="54">
        <v>1.048</v>
      </c>
      <c r="L37" s="153">
        <f t="shared" si="8"/>
        <v>0.269598960470079</v>
      </c>
      <c r="M37" s="103">
        <f t="shared" si="1"/>
        <v>14594.7397250477</v>
      </c>
      <c r="N37" s="153"/>
      <c r="O37" s="103">
        <f t="shared" si="3"/>
        <v>0</v>
      </c>
    </row>
    <row r="38" ht="22.5" customHeight="1" spans="1:15">
      <c r="A38" s="197"/>
      <c r="B38" s="17">
        <v>4</v>
      </c>
      <c r="C38" s="18" t="s">
        <v>26</v>
      </c>
      <c r="D38" s="29" t="s">
        <v>35</v>
      </c>
      <c r="E38" s="95">
        <v>5397.68</v>
      </c>
      <c r="F38" s="193">
        <v>1642</v>
      </c>
      <c r="G38" s="22">
        <v>25</v>
      </c>
      <c r="H38" s="23">
        <v>9</v>
      </c>
      <c r="I38" s="23">
        <v>16</v>
      </c>
      <c r="J38" s="193">
        <v>41050</v>
      </c>
      <c r="K38" s="54">
        <v>1.058</v>
      </c>
      <c r="L38" s="153">
        <f t="shared" si="8"/>
        <v>0.0516063007016789</v>
      </c>
      <c r="M38" s="103">
        <f t="shared" ref="M38:M58" si="9">J38*L38</f>
        <v>2118.43864380392</v>
      </c>
      <c r="N38" s="153"/>
      <c r="O38" s="103">
        <f t="shared" si="3"/>
        <v>0</v>
      </c>
    </row>
    <row r="39" ht="22.5" customHeight="1" spans="1:15">
      <c r="A39" s="197"/>
      <c r="B39" s="17">
        <v>5</v>
      </c>
      <c r="C39" s="18" t="s">
        <v>57</v>
      </c>
      <c r="D39" s="29" t="s">
        <v>276</v>
      </c>
      <c r="E39" s="95">
        <v>60975.55</v>
      </c>
      <c r="F39" s="193">
        <v>1164</v>
      </c>
      <c r="G39" s="22">
        <v>25</v>
      </c>
      <c r="H39" s="23">
        <v>9</v>
      </c>
      <c r="I39" s="23">
        <v>16</v>
      </c>
      <c r="J39" s="193">
        <v>29100</v>
      </c>
      <c r="K39" s="54">
        <v>1.066</v>
      </c>
      <c r="L39" s="153">
        <f t="shared" si="8"/>
        <v>0.582976865755335</v>
      </c>
      <c r="M39" s="103">
        <f t="shared" si="9"/>
        <v>16964.6267934802</v>
      </c>
      <c r="N39" s="153"/>
      <c r="O39" s="103">
        <f t="shared" si="3"/>
        <v>0</v>
      </c>
    </row>
    <row r="40" ht="22.5" customHeight="1" spans="1:15">
      <c r="A40" s="198"/>
      <c r="B40" s="109"/>
      <c r="C40" s="194" t="s">
        <v>101</v>
      </c>
      <c r="D40" s="28"/>
      <c r="E40" s="96">
        <v>104593.43</v>
      </c>
      <c r="F40" s="105">
        <v>1508</v>
      </c>
      <c r="G40" s="27">
        <v>26</v>
      </c>
      <c r="H40" s="28" t="s">
        <v>29</v>
      </c>
      <c r="I40" s="28" t="s">
        <v>29</v>
      </c>
      <c r="J40" s="105">
        <f>M40</f>
        <v>39237.5322614432</v>
      </c>
      <c r="K40" s="57">
        <v>1.058</v>
      </c>
      <c r="L40" s="153">
        <f>SUM(L35:L39)</f>
        <v>1</v>
      </c>
      <c r="M40" s="58">
        <f>SUM(M35:M39)</f>
        <v>39237.5322614432</v>
      </c>
      <c r="N40" s="153">
        <f>E40/$E$60</f>
        <v>0.0638076961210024</v>
      </c>
      <c r="O40" s="103">
        <f t="shared" si="3"/>
        <v>2503.6565350762</v>
      </c>
    </row>
    <row r="41" ht="22.5" customHeight="1" spans="1:15">
      <c r="A41" s="196" t="s">
        <v>277</v>
      </c>
      <c r="B41" s="17">
        <v>1</v>
      </c>
      <c r="C41" s="18" t="s">
        <v>20</v>
      </c>
      <c r="D41" s="29" t="s">
        <v>38</v>
      </c>
      <c r="E41" s="95">
        <v>5099.4</v>
      </c>
      <c r="F41" s="193">
        <v>2269</v>
      </c>
      <c r="G41" s="22">
        <v>28</v>
      </c>
      <c r="H41" s="23">
        <v>9</v>
      </c>
      <c r="I41" s="23">
        <v>19</v>
      </c>
      <c r="J41" s="193">
        <v>63532</v>
      </c>
      <c r="K41" s="54">
        <v>1.025</v>
      </c>
      <c r="L41" s="153">
        <f t="shared" ref="L41:L44" si="10">E41/$E$45</f>
        <v>0.0597693966014873</v>
      </c>
      <c r="M41" s="103">
        <f t="shared" si="9"/>
        <v>3797.26930488569</v>
      </c>
      <c r="N41" s="153"/>
      <c r="O41" s="103">
        <f t="shared" si="3"/>
        <v>0</v>
      </c>
    </row>
    <row r="42" ht="22.5" customHeight="1" spans="1:15">
      <c r="A42" s="197"/>
      <c r="B42" s="17">
        <v>2</v>
      </c>
      <c r="C42" s="18" t="s">
        <v>22</v>
      </c>
      <c r="D42" s="29" t="s">
        <v>35</v>
      </c>
      <c r="E42" s="95">
        <v>12294.4</v>
      </c>
      <c r="F42" s="193">
        <v>2102</v>
      </c>
      <c r="G42" s="22">
        <v>23</v>
      </c>
      <c r="H42" s="23">
        <v>9</v>
      </c>
      <c r="I42" s="23">
        <v>14</v>
      </c>
      <c r="J42" s="193">
        <v>48346</v>
      </c>
      <c r="K42" s="54">
        <v>1.034</v>
      </c>
      <c r="L42" s="153">
        <f t="shared" si="10"/>
        <v>0.144101045138119</v>
      </c>
      <c r="M42" s="103">
        <f t="shared" si="9"/>
        <v>6966.70912824751</v>
      </c>
      <c r="N42" s="153"/>
      <c r="O42" s="103">
        <f t="shared" si="3"/>
        <v>0</v>
      </c>
    </row>
    <row r="43" ht="22.5" customHeight="1" spans="1:15">
      <c r="A43" s="197"/>
      <c r="B43" s="17">
        <v>3</v>
      </c>
      <c r="C43" s="18" t="s">
        <v>24</v>
      </c>
      <c r="D43" s="29" t="s">
        <v>108</v>
      </c>
      <c r="E43" s="95">
        <v>30160.71</v>
      </c>
      <c r="F43" s="193">
        <v>1996</v>
      </c>
      <c r="G43" s="22">
        <v>26</v>
      </c>
      <c r="H43" s="23">
        <v>9</v>
      </c>
      <c r="I43" s="23">
        <v>17</v>
      </c>
      <c r="J43" s="193">
        <v>51896</v>
      </c>
      <c r="K43" s="54">
        <v>1.04</v>
      </c>
      <c r="L43" s="153">
        <f t="shared" si="10"/>
        <v>0.353509714431589</v>
      </c>
      <c r="M43" s="103">
        <f t="shared" si="9"/>
        <v>18345.7401401417</v>
      </c>
      <c r="N43" s="153"/>
      <c r="O43" s="103">
        <f t="shared" ref="O43:O59" si="11">M43*N43</f>
        <v>0</v>
      </c>
    </row>
    <row r="44" ht="22.5" customHeight="1" spans="1:15">
      <c r="A44" s="197"/>
      <c r="B44" s="17">
        <v>4</v>
      </c>
      <c r="C44" s="18" t="s">
        <v>26</v>
      </c>
      <c r="D44" s="29" t="s">
        <v>39</v>
      </c>
      <c r="E44" s="95">
        <v>37763.4</v>
      </c>
      <c r="F44" s="193">
        <v>1210</v>
      </c>
      <c r="G44" s="22">
        <v>22</v>
      </c>
      <c r="H44" s="23">
        <v>9</v>
      </c>
      <c r="I44" s="23">
        <v>13</v>
      </c>
      <c r="J44" s="193">
        <v>26620</v>
      </c>
      <c r="K44" s="54">
        <v>1.085</v>
      </c>
      <c r="L44" s="153">
        <f t="shared" si="10"/>
        <v>0.442619843828805</v>
      </c>
      <c r="M44" s="103">
        <f t="shared" si="9"/>
        <v>11782.5402427228</v>
      </c>
      <c r="N44" s="153"/>
      <c r="O44" s="103">
        <f t="shared" si="11"/>
        <v>0</v>
      </c>
    </row>
    <row r="45" ht="22.5" customHeight="1" spans="1:15">
      <c r="A45" s="198"/>
      <c r="B45" s="109"/>
      <c r="C45" s="194" t="s">
        <v>101</v>
      </c>
      <c r="D45" s="28"/>
      <c r="E45" s="96">
        <v>85317.91</v>
      </c>
      <c r="F45" s="105">
        <v>1680</v>
      </c>
      <c r="G45" s="27">
        <v>24</v>
      </c>
      <c r="H45" s="28" t="s">
        <v>29</v>
      </c>
      <c r="I45" s="28" t="s">
        <v>29</v>
      </c>
      <c r="J45" s="105">
        <f>M45</f>
        <v>40892.2588159977</v>
      </c>
      <c r="K45" s="57">
        <v>1.058</v>
      </c>
      <c r="L45" s="153">
        <f>SUM(L41:L44)</f>
        <v>1</v>
      </c>
      <c r="M45" s="58">
        <f>SUM(M41:M44)</f>
        <v>40892.2588159977</v>
      </c>
      <c r="N45" s="153">
        <f>E45/$E$60</f>
        <v>0.0520485777640052</v>
      </c>
      <c r="O45" s="103">
        <f t="shared" si="11"/>
        <v>2128.38391293028</v>
      </c>
    </row>
    <row r="46" ht="22.5" customHeight="1" spans="1:15">
      <c r="A46" s="192" t="s">
        <v>278</v>
      </c>
      <c r="B46" s="17">
        <v>1</v>
      </c>
      <c r="C46" s="18" t="s">
        <v>20</v>
      </c>
      <c r="D46" s="29" t="s">
        <v>38</v>
      </c>
      <c r="E46" s="95">
        <v>5788.16</v>
      </c>
      <c r="F46" s="193">
        <v>2272</v>
      </c>
      <c r="G46" s="22">
        <v>28</v>
      </c>
      <c r="H46" s="23">
        <v>9</v>
      </c>
      <c r="I46" s="23">
        <v>19</v>
      </c>
      <c r="J46" s="193">
        <v>63616</v>
      </c>
      <c r="K46" s="54">
        <v>1.035</v>
      </c>
      <c r="L46" s="153">
        <f t="shared" ref="L46:L49" si="12">E46/$E$50</f>
        <v>0.0461748895000342</v>
      </c>
      <c r="M46" s="103">
        <f t="shared" si="9"/>
        <v>2937.46177043418</v>
      </c>
      <c r="N46" s="153"/>
      <c r="O46" s="103">
        <f t="shared" si="11"/>
        <v>0</v>
      </c>
    </row>
    <row r="47" ht="22.5" customHeight="1" spans="1:15">
      <c r="A47" s="109"/>
      <c r="B47" s="17">
        <v>2</v>
      </c>
      <c r="C47" s="18" t="s">
        <v>22</v>
      </c>
      <c r="D47" s="29" t="s">
        <v>108</v>
      </c>
      <c r="E47" s="95">
        <v>37802.96</v>
      </c>
      <c r="F47" s="193">
        <v>1817</v>
      </c>
      <c r="G47" s="22">
        <v>27</v>
      </c>
      <c r="H47" s="23">
        <v>9</v>
      </c>
      <c r="I47" s="23">
        <v>18</v>
      </c>
      <c r="J47" s="193">
        <v>49059</v>
      </c>
      <c r="K47" s="54">
        <v>1.045</v>
      </c>
      <c r="L47" s="153">
        <f t="shared" si="12"/>
        <v>0.301572088673121</v>
      </c>
      <c r="M47" s="103">
        <f t="shared" si="9"/>
        <v>14794.8250982147</v>
      </c>
      <c r="N47" s="153"/>
      <c r="O47" s="103">
        <f t="shared" si="11"/>
        <v>0</v>
      </c>
    </row>
    <row r="48" ht="22.5" customHeight="1" spans="1:15">
      <c r="A48" s="109"/>
      <c r="B48" s="17">
        <v>3</v>
      </c>
      <c r="C48" s="18" t="s">
        <v>24</v>
      </c>
      <c r="D48" s="31" t="s">
        <v>35</v>
      </c>
      <c r="E48" s="95">
        <v>26383.11</v>
      </c>
      <c r="F48" s="193">
        <v>1588</v>
      </c>
      <c r="G48" s="22">
        <v>27</v>
      </c>
      <c r="H48" s="23">
        <v>9</v>
      </c>
      <c r="I48" s="23">
        <v>18</v>
      </c>
      <c r="J48" s="193">
        <v>42876</v>
      </c>
      <c r="K48" s="54">
        <v>1.063</v>
      </c>
      <c r="L48" s="153">
        <f t="shared" si="12"/>
        <v>0.210470544856612</v>
      </c>
      <c r="M48" s="103">
        <f t="shared" si="9"/>
        <v>9024.1350812721</v>
      </c>
      <c r="N48" s="153"/>
      <c r="O48" s="103">
        <f t="shared" si="11"/>
        <v>0</v>
      </c>
    </row>
    <row r="49" ht="22.5" customHeight="1" spans="1:15">
      <c r="A49" s="109"/>
      <c r="B49" s="17">
        <v>4</v>
      </c>
      <c r="C49" s="18" t="s">
        <v>26</v>
      </c>
      <c r="D49" s="29" t="s">
        <v>39</v>
      </c>
      <c r="E49" s="95">
        <v>55378.75</v>
      </c>
      <c r="F49" s="193">
        <v>1229</v>
      </c>
      <c r="G49" s="22">
        <v>25</v>
      </c>
      <c r="H49" s="23">
        <v>9</v>
      </c>
      <c r="I49" s="23">
        <v>16</v>
      </c>
      <c r="J49" s="193">
        <v>30725</v>
      </c>
      <c r="K49" s="54">
        <v>1.067</v>
      </c>
      <c r="L49" s="153">
        <f t="shared" si="12"/>
        <v>0.441782476970232</v>
      </c>
      <c r="M49" s="103">
        <f t="shared" si="9"/>
        <v>13573.7666049104</v>
      </c>
      <c r="N49" s="153"/>
      <c r="O49" s="103">
        <f t="shared" si="11"/>
        <v>0</v>
      </c>
    </row>
    <row r="50" ht="22.5" customHeight="1" spans="1:15">
      <c r="A50" s="109"/>
      <c r="B50" s="109"/>
      <c r="C50" s="194" t="s">
        <v>101</v>
      </c>
      <c r="D50" s="28"/>
      <c r="E50" s="96">
        <v>125352.98</v>
      </c>
      <c r="F50" s="105">
        <v>1530</v>
      </c>
      <c r="G50" s="27">
        <v>26</v>
      </c>
      <c r="H50" s="28" t="s">
        <v>29</v>
      </c>
      <c r="I50" s="28" t="s">
        <v>29</v>
      </c>
      <c r="J50" s="105">
        <f>M50</f>
        <v>40330.1885548313</v>
      </c>
      <c r="K50" s="57">
        <v>1.058</v>
      </c>
      <c r="L50" s="153">
        <f>SUM(L46:L49)</f>
        <v>1</v>
      </c>
      <c r="M50" s="58">
        <f>SUM(M46:M49)</f>
        <v>40330.1885548313</v>
      </c>
      <c r="N50" s="153">
        <f>E50/$E$60</f>
        <v>0.0764721537069976</v>
      </c>
      <c r="O50" s="103">
        <f t="shared" si="11"/>
        <v>3084.13637819726</v>
      </c>
    </row>
    <row r="51" ht="22.5" customHeight="1" spans="1:15">
      <c r="A51" s="192" t="s">
        <v>279</v>
      </c>
      <c r="B51" s="17">
        <v>1</v>
      </c>
      <c r="C51" s="18" t="s">
        <v>20</v>
      </c>
      <c r="D51" s="29" t="s">
        <v>39</v>
      </c>
      <c r="E51" s="95">
        <v>81185.28</v>
      </c>
      <c r="F51" s="193">
        <v>1495</v>
      </c>
      <c r="G51" s="23">
        <v>26</v>
      </c>
      <c r="H51" s="23">
        <v>9</v>
      </c>
      <c r="I51" s="23">
        <v>17</v>
      </c>
      <c r="J51" s="193">
        <v>38870</v>
      </c>
      <c r="K51" s="54">
        <v>1.065</v>
      </c>
      <c r="L51" s="153">
        <f t="shared" ref="L51:L53" si="13">E51/$E$54</f>
        <v>0.675345037443525</v>
      </c>
      <c r="M51" s="103">
        <f t="shared" si="9"/>
        <v>26250.6616054298</v>
      </c>
      <c r="N51" s="153"/>
      <c r="O51" s="103">
        <f t="shared" si="11"/>
        <v>0</v>
      </c>
    </row>
    <row r="52" ht="22.5" customHeight="1" spans="1:15">
      <c r="A52" s="109"/>
      <c r="B52" s="17">
        <v>2</v>
      </c>
      <c r="C52" s="18" t="s">
        <v>22</v>
      </c>
      <c r="D52" s="29" t="s">
        <v>108</v>
      </c>
      <c r="E52" s="95">
        <v>29916.79</v>
      </c>
      <c r="F52" s="193">
        <v>1949</v>
      </c>
      <c r="G52" s="23">
        <v>27</v>
      </c>
      <c r="H52" s="23">
        <v>9</v>
      </c>
      <c r="I52" s="23">
        <v>18</v>
      </c>
      <c r="J52" s="193">
        <v>52623</v>
      </c>
      <c r="K52" s="54">
        <v>1.053</v>
      </c>
      <c r="L52" s="153">
        <f t="shared" si="13"/>
        <v>0.248864765419791</v>
      </c>
      <c r="M52" s="103">
        <f t="shared" si="9"/>
        <v>13096.0105506857</v>
      </c>
      <c r="N52" s="153"/>
      <c r="O52" s="103">
        <f t="shared" si="11"/>
        <v>0</v>
      </c>
    </row>
    <row r="53" ht="22.5" customHeight="1" spans="1:15">
      <c r="A53" s="109"/>
      <c r="B53" s="17">
        <v>3</v>
      </c>
      <c r="C53" s="18" t="s">
        <v>24</v>
      </c>
      <c r="D53" s="29" t="s">
        <v>47</v>
      </c>
      <c r="E53" s="95">
        <v>9110.97</v>
      </c>
      <c r="F53" s="193">
        <v>2294</v>
      </c>
      <c r="G53" s="23">
        <v>28</v>
      </c>
      <c r="H53" s="23">
        <v>9</v>
      </c>
      <c r="I53" s="23">
        <v>19</v>
      </c>
      <c r="J53" s="193">
        <v>64232</v>
      </c>
      <c r="K53" s="54">
        <v>1.04</v>
      </c>
      <c r="L53" s="153">
        <f t="shared" si="13"/>
        <v>0.0757901971366833</v>
      </c>
      <c r="M53" s="103">
        <f t="shared" si="9"/>
        <v>4868.15594248344</v>
      </c>
      <c r="N53" s="153"/>
      <c r="O53" s="103">
        <f t="shared" si="11"/>
        <v>0</v>
      </c>
    </row>
    <row r="54" ht="22.5" customHeight="1" spans="1:15">
      <c r="A54" s="109"/>
      <c r="B54" s="17"/>
      <c r="C54" s="194" t="s">
        <v>101</v>
      </c>
      <c r="D54" s="28"/>
      <c r="E54" s="96">
        <v>120213.04</v>
      </c>
      <c r="F54" s="199">
        <v>1669</v>
      </c>
      <c r="G54" s="200">
        <v>26</v>
      </c>
      <c r="H54" s="200" t="s">
        <v>29</v>
      </c>
      <c r="I54" s="200" t="s">
        <v>29</v>
      </c>
      <c r="J54" s="105">
        <f>M54</f>
        <v>44214.828098599</v>
      </c>
      <c r="K54" s="57">
        <v>1.058</v>
      </c>
      <c r="L54" s="153">
        <f>SUM(L51:L53)</f>
        <v>1</v>
      </c>
      <c r="M54" s="58">
        <f>SUM(M51:M53)</f>
        <v>44214.828098599</v>
      </c>
      <c r="N54" s="153">
        <f>E54/$E$60</f>
        <v>0.0733365100092989</v>
      </c>
      <c r="O54" s="103">
        <f t="shared" si="11"/>
        <v>3242.56118341233</v>
      </c>
    </row>
    <row r="55" ht="22.5" customHeight="1" spans="1:15">
      <c r="A55" s="192" t="s">
        <v>280</v>
      </c>
      <c r="B55" s="17">
        <v>1</v>
      </c>
      <c r="C55" s="18" t="s">
        <v>20</v>
      </c>
      <c r="D55" s="201" t="s">
        <v>38</v>
      </c>
      <c r="E55" s="202">
        <v>7544.33</v>
      </c>
      <c r="F55" s="101">
        <v>2933</v>
      </c>
      <c r="G55" s="22">
        <v>28</v>
      </c>
      <c r="H55" s="23">
        <v>8</v>
      </c>
      <c r="I55" s="23">
        <v>20</v>
      </c>
      <c r="J55" s="101">
        <v>82124</v>
      </c>
      <c r="K55" s="54">
        <v>1.03</v>
      </c>
      <c r="L55" s="153">
        <f t="shared" ref="L55:L58" si="14">E55/$E$59</f>
        <v>0.101786652689153</v>
      </c>
      <c r="M55" s="103">
        <f t="shared" si="9"/>
        <v>8359.12706544404</v>
      </c>
      <c r="N55" s="153"/>
      <c r="O55" s="103">
        <f t="shared" si="11"/>
        <v>0</v>
      </c>
    </row>
    <row r="56" ht="22.5" customHeight="1" spans="1:15">
      <c r="A56" s="109"/>
      <c r="B56" s="17">
        <v>2</v>
      </c>
      <c r="C56" s="18" t="s">
        <v>22</v>
      </c>
      <c r="D56" s="201" t="s">
        <v>108</v>
      </c>
      <c r="E56" s="202">
        <v>14599.44</v>
      </c>
      <c r="F56" s="101">
        <v>2121</v>
      </c>
      <c r="G56" s="22">
        <v>26</v>
      </c>
      <c r="H56" s="23">
        <v>8</v>
      </c>
      <c r="I56" s="23">
        <v>18</v>
      </c>
      <c r="J56" s="101">
        <v>55146</v>
      </c>
      <c r="K56" s="54">
        <v>1.05</v>
      </c>
      <c r="L56" s="153">
        <f t="shared" si="14"/>
        <v>0.196972843014043</v>
      </c>
      <c r="M56" s="103">
        <f t="shared" si="9"/>
        <v>10862.2644008524</v>
      </c>
      <c r="N56" s="153"/>
      <c r="O56" s="103">
        <f t="shared" si="11"/>
        <v>0</v>
      </c>
    </row>
    <row r="57" ht="22.5" customHeight="1" spans="1:15">
      <c r="A57" s="109"/>
      <c r="B57" s="17">
        <v>3</v>
      </c>
      <c r="C57" s="18" t="s">
        <v>24</v>
      </c>
      <c r="D57" s="201" t="s">
        <v>35</v>
      </c>
      <c r="E57" s="202">
        <v>28237.1</v>
      </c>
      <c r="F57" s="101">
        <v>1837</v>
      </c>
      <c r="G57" s="22">
        <v>24</v>
      </c>
      <c r="H57" s="23">
        <v>7</v>
      </c>
      <c r="I57" s="23">
        <v>17</v>
      </c>
      <c r="J57" s="101">
        <v>44088</v>
      </c>
      <c r="K57" s="54">
        <v>1.06</v>
      </c>
      <c r="L57" s="153">
        <f t="shared" si="14"/>
        <v>0.380969534822694</v>
      </c>
      <c r="M57" s="103">
        <f t="shared" si="9"/>
        <v>16796.1848512629</v>
      </c>
      <c r="N57" s="153"/>
      <c r="O57" s="103">
        <f t="shared" si="11"/>
        <v>0</v>
      </c>
    </row>
    <row r="58" ht="22.5" customHeight="1" spans="1:15">
      <c r="A58" s="109"/>
      <c r="B58" s="17">
        <v>4</v>
      </c>
      <c r="C58" s="18" t="s">
        <v>26</v>
      </c>
      <c r="D58" s="201" t="s">
        <v>39</v>
      </c>
      <c r="E58" s="202">
        <v>23738.18</v>
      </c>
      <c r="F58" s="101">
        <v>1126</v>
      </c>
      <c r="G58" s="22">
        <v>23</v>
      </c>
      <c r="H58" s="23">
        <v>7</v>
      </c>
      <c r="I58" s="23">
        <v>16</v>
      </c>
      <c r="J58" s="101">
        <v>25898</v>
      </c>
      <c r="K58" s="54">
        <v>1.07</v>
      </c>
      <c r="L58" s="153">
        <f t="shared" si="14"/>
        <v>0.32027096947411</v>
      </c>
      <c r="M58" s="103">
        <f t="shared" si="9"/>
        <v>8294.37756744049</v>
      </c>
      <c r="N58" s="153"/>
      <c r="O58" s="103">
        <f t="shared" si="11"/>
        <v>0</v>
      </c>
    </row>
    <row r="59" ht="22.5" customHeight="1" spans="1:15">
      <c r="A59" s="109"/>
      <c r="B59" s="109"/>
      <c r="C59" s="194" t="s">
        <v>281</v>
      </c>
      <c r="D59" s="28"/>
      <c r="E59" s="96">
        <v>74119.05</v>
      </c>
      <c r="F59" s="101">
        <v>1777</v>
      </c>
      <c r="G59" s="22">
        <v>24</v>
      </c>
      <c r="H59" s="28" t="s">
        <v>29</v>
      </c>
      <c r="I59" s="28" t="s">
        <v>29</v>
      </c>
      <c r="J59" s="105">
        <f>M59</f>
        <v>44311.9538849999</v>
      </c>
      <c r="K59" s="54">
        <v>1.058</v>
      </c>
      <c r="L59" s="153">
        <f>SUM(L55:L58)</f>
        <v>1</v>
      </c>
      <c r="M59" s="58">
        <f>SUM(M55:M58)</f>
        <v>44311.9538849999</v>
      </c>
      <c r="N59" s="153">
        <f>E59/$E$60</f>
        <v>0.0452166624536301</v>
      </c>
      <c r="O59" s="103">
        <f t="shared" si="11"/>
        <v>2003.63866147886</v>
      </c>
    </row>
    <row r="60" ht="22.5" customHeight="1" spans="1:15">
      <c r="A60" s="192" t="s">
        <v>282</v>
      </c>
      <c r="B60" s="192"/>
      <c r="C60" s="109"/>
      <c r="D60" s="109"/>
      <c r="E60" s="96">
        <v>1639197.72</v>
      </c>
      <c r="F60" s="105">
        <v>1485</v>
      </c>
      <c r="G60" s="27">
        <v>25</v>
      </c>
      <c r="H60" s="28" t="s">
        <v>29</v>
      </c>
      <c r="I60" s="28" t="s">
        <v>29</v>
      </c>
      <c r="J60" s="105">
        <f>O60</f>
        <v>37008.4716351728</v>
      </c>
      <c r="K60" s="57">
        <v>1.058</v>
      </c>
      <c r="L60" s="153"/>
      <c r="M60" s="103"/>
      <c r="N60" s="153">
        <f>SUM(N10:N59)</f>
        <v>1</v>
      </c>
      <c r="O60" s="58">
        <f>SUM(O5:O59)</f>
        <v>37008.4716351728</v>
      </c>
    </row>
  </sheetData>
  <mergeCells count="38">
    <mergeCell ref="A1:J1"/>
    <mergeCell ref="A2:O2"/>
    <mergeCell ref="G3:I3"/>
    <mergeCell ref="C10:D10"/>
    <mergeCell ref="C15:D15"/>
    <mergeCell ref="C19:D19"/>
    <mergeCell ref="C24:D24"/>
    <mergeCell ref="C29:D29"/>
    <mergeCell ref="C34:D34"/>
    <mergeCell ref="C40:D40"/>
    <mergeCell ref="C45:D45"/>
    <mergeCell ref="C50:D50"/>
    <mergeCell ref="C54:D54"/>
    <mergeCell ref="C59:D59"/>
    <mergeCell ref="A60:D60"/>
    <mergeCell ref="A3:A4"/>
    <mergeCell ref="A5:A10"/>
    <mergeCell ref="A11:A15"/>
    <mergeCell ref="A16:A19"/>
    <mergeCell ref="A20:A24"/>
    <mergeCell ref="A25:A29"/>
    <mergeCell ref="A30:A34"/>
    <mergeCell ref="A35:A40"/>
    <mergeCell ref="A41:A45"/>
    <mergeCell ref="A46:A50"/>
    <mergeCell ref="A51:A54"/>
    <mergeCell ref="A55:A59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  <mergeCell ref="O3:O4"/>
  </mergeCells>
  <printOptions horizontalCentered="1"/>
  <pageMargins left="1.0625" right="1.0625" top="1.18055555555556" bottom="1.18055555555556" header="0.314583333333333" footer="0.314583333333333"/>
  <pageSetup paperSize="9" firstPageNumber="6" orientation="portrait" useFirstPageNumber="1" horizontalDpi="6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workbookViewId="0">
      <selection activeCell="A1" sqref="A1:J1"/>
    </sheetView>
  </sheetViews>
  <sheetFormatPr defaultColWidth="9" defaultRowHeight="13.5"/>
  <cols>
    <col min="1" max="1" width="11.125" customWidth="1"/>
    <col min="2" max="2" width="9.15833333333333" customWidth="1"/>
    <col min="3" max="3" width="11.8833333333333" customWidth="1"/>
    <col min="4" max="4" width="18.8833333333333" customWidth="1"/>
    <col min="5" max="5" width="14.6" customWidth="1"/>
    <col min="6" max="6" width="11.6666666666667" hidden="1" customWidth="1"/>
    <col min="7" max="7" width="5.88333333333333" hidden="1" customWidth="1"/>
    <col min="8" max="8" width="8" hidden="1" customWidth="1"/>
    <col min="9" max="9" width="3.10833333333333" hidden="1" customWidth="1"/>
    <col min="10" max="10" width="13.375" customWidth="1"/>
    <col min="11" max="11" width="13.6666666666667" hidden="1" customWidth="1"/>
    <col min="12" max="12" width="12.6666666666667" style="71" hidden="1" customWidth="1"/>
    <col min="13" max="13" width="12.6666666666667" hidden="1" customWidth="1"/>
  </cols>
  <sheetData>
    <row r="1" ht="25" customHeight="1" spans="1:10">
      <c r="A1" s="72" t="s">
        <v>1</v>
      </c>
      <c r="B1" s="73"/>
      <c r="C1" s="73"/>
      <c r="D1" s="73"/>
      <c r="E1" s="73"/>
      <c r="F1" s="73"/>
      <c r="G1" s="73"/>
      <c r="H1" s="73"/>
      <c r="I1" s="73"/>
      <c r="J1" s="73"/>
    </row>
    <row r="2" ht="19" customHeight="1" spans="1:15">
      <c r="A2" s="161" t="s">
        <v>283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79"/>
      <c r="O2" s="179"/>
    </row>
    <row r="3" s="1" customFormat="1" ht="16.2" customHeight="1" spans="1:13">
      <c r="A3" s="8" t="s">
        <v>149</v>
      </c>
      <c r="B3" s="9" t="s">
        <v>4</v>
      </c>
      <c r="C3" s="10" t="s">
        <v>5</v>
      </c>
      <c r="D3" s="11" t="s">
        <v>6</v>
      </c>
      <c r="E3" s="12" t="s">
        <v>7</v>
      </c>
      <c r="F3" s="162" t="s">
        <v>8</v>
      </c>
      <c r="G3" s="162" t="s">
        <v>9</v>
      </c>
      <c r="H3" s="162"/>
      <c r="I3" s="162"/>
      <c r="J3" s="180" t="s">
        <v>10</v>
      </c>
      <c r="K3" s="48" t="s">
        <v>11</v>
      </c>
      <c r="L3" s="181" t="s">
        <v>284</v>
      </c>
      <c r="M3" s="49" t="s">
        <v>285</v>
      </c>
    </row>
    <row r="4" s="1" customFormat="1" ht="19" customHeight="1" spans="1:13">
      <c r="A4" s="8"/>
      <c r="B4" s="8"/>
      <c r="C4" s="163"/>
      <c r="D4" s="14"/>
      <c r="E4" s="15"/>
      <c r="F4" s="162"/>
      <c r="G4" s="162" t="s">
        <v>16</v>
      </c>
      <c r="H4" s="164" t="s">
        <v>17</v>
      </c>
      <c r="I4" s="164" t="s">
        <v>18</v>
      </c>
      <c r="J4" s="162"/>
      <c r="K4" s="51"/>
      <c r="L4" s="182"/>
      <c r="M4" s="52"/>
    </row>
    <row r="5" ht="16" customHeight="1" spans="1:13">
      <c r="A5" s="165" t="s">
        <v>286</v>
      </c>
      <c r="B5" s="17">
        <v>1</v>
      </c>
      <c r="C5" s="18" t="s">
        <v>20</v>
      </c>
      <c r="D5" s="166" t="s">
        <v>135</v>
      </c>
      <c r="E5" s="108">
        <v>22281.08</v>
      </c>
      <c r="F5" s="101">
        <v>1171</v>
      </c>
      <c r="G5" s="22">
        <v>24</v>
      </c>
      <c r="H5" s="23">
        <v>8</v>
      </c>
      <c r="I5" s="23">
        <v>16</v>
      </c>
      <c r="J5" s="101">
        <v>28104</v>
      </c>
      <c r="K5" s="155">
        <v>1.078</v>
      </c>
      <c r="L5" s="183">
        <f>E5/E10*J5</f>
        <v>9580.43191017775</v>
      </c>
      <c r="M5" s="55"/>
    </row>
    <row r="6" s="160" customFormat="1" ht="25" customHeight="1" spans="1:13">
      <c r="A6" s="66"/>
      <c r="B6" s="17">
        <v>2</v>
      </c>
      <c r="C6" s="18" t="s">
        <v>22</v>
      </c>
      <c r="D6" s="167" t="s">
        <v>260</v>
      </c>
      <c r="E6" s="168">
        <v>12521.98</v>
      </c>
      <c r="F6" s="169">
        <v>5706</v>
      </c>
      <c r="G6" s="17">
        <v>28</v>
      </c>
      <c r="H6" s="170">
        <v>8</v>
      </c>
      <c r="I6" s="170">
        <v>20</v>
      </c>
      <c r="J6" s="169">
        <v>159768</v>
      </c>
      <c r="K6" s="184">
        <v>1.001</v>
      </c>
      <c r="L6" s="183">
        <f>E6/E10*J6</f>
        <v>30608.6036912787</v>
      </c>
      <c r="M6" s="185"/>
    </row>
    <row r="7" ht="25" customHeight="1" spans="1:13">
      <c r="A7" s="24"/>
      <c r="B7" s="17">
        <v>3</v>
      </c>
      <c r="C7" s="18" t="s">
        <v>24</v>
      </c>
      <c r="D7" s="166" t="s">
        <v>159</v>
      </c>
      <c r="E7" s="108">
        <v>2850.46</v>
      </c>
      <c r="F7" s="101">
        <v>1544</v>
      </c>
      <c r="G7" s="22">
        <v>28</v>
      </c>
      <c r="H7" s="23">
        <v>8</v>
      </c>
      <c r="I7" s="23">
        <v>20</v>
      </c>
      <c r="J7" s="101">
        <v>43232</v>
      </c>
      <c r="K7" s="155">
        <v>1.08</v>
      </c>
      <c r="L7" s="183">
        <f>E7/E10*J7</f>
        <v>1885.38910106915</v>
      </c>
      <c r="M7" s="55"/>
    </row>
    <row r="8" ht="25" customHeight="1" spans="1:13">
      <c r="A8" s="24"/>
      <c r="B8" s="17">
        <v>4</v>
      </c>
      <c r="C8" s="18" t="s">
        <v>26</v>
      </c>
      <c r="D8" s="166" t="s">
        <v>287</v>
      </c>
      <c r="E8" s="108">
        <v>7095.95</v>
      </c>
      <c r="F8" s="101">
        <v>1436</v>
      </c>
      <c r="G8" s="22">
        <v>28</v>
      </c>
      <c r="H8" s="23">
        <v>8</v>
      </c>
      <c r="I8" s="23">
        <v>20</v>
      </c>
      <c r="J8" s="101">
        <v>40208</v>
      </c>
      <c r="K8" s="155">
        <v>1.082</v>
      </c>
      <c r="L8" s="183">
        <f>E8/E10*J8</f>
        <v>4365.19583134247</v>
      </c>
      <c r="M8" s="55"/>
    </row>
    <row r="9" ht="25" customHeight="1" spans="1:13">
      <c r="A9" s="24"/>
      <c r="B9" s="17">
        <v>5</v>
      </c>
      <c r="C9" s="18" t="s">
        <v>57</v>
      </c>
      <c r="D9" s="166" t="s">
        <v>155</v>
      </c>
      <c r="E9" s="108">
        <v>20611.62</v>
      </c>
      <c r="F9" s="101">
        <v>1386</v>
      </c>
      <c r="G9" s="22">
        <v>25</v>
      </c>
      <c r="H9" s="23">
        <v>8</v>
      </c>
      <c r="I9" s="23">
        <v>17</v>
      </c>
      <c r="J9" s="101">
        <v>34650</v>
      </c>
      <c r="K9" s="155">
        <v>1.073</v>
      </c>
      <c r="L9" s="183">
        <f>E9/E10*J9</f>
        <v>10926.8776423404</v>
      </c>
      <c r="M9" s="126"/>
    </row>
    <row r="10" ht="25" customHeight="1" spans="1:13">
      <c r="A10" s="24"/>
      <c r="B10" s="24"/>
      <c r="C10" s="30" t="s">
        <v>28</v>
      </c>
      <c r="D10" s="115"/>
      <c r="E10" s="96">
        <f>SUM(E5:E9)</f>
        <v>65361.09</v>
      </c>
      <c r="F10" s="171">
        <v>2153</v>
      </c>
      <c r="G10" s="27">
        <v>26</v>
      </c>
      <c r="H10" s="28" t="s">
        <v>29</v>
      </c>
      <c r="I10" s="28" t="s">
        <v>29</v>
      </c>
      <c r="J10" s="171">
        <f>L10</f>
        <v>57366.4981762085</v>
      </c>
      <c r="K10" s="156">
        <v>1.062</v>
      </c>
      <c r="L10" s="186">
        <f>SUM(L5:L9)</f>
        <v>57366.4981762085</v>
      </c>
      <c r="M10" s="127">
        <f>E10/E25*L10</f>
        <v>8224.5933747477</v>
      </c>
    </row>
    <row r="11" ht="25" customHeight="1" spans="1:13">
      <c r="A11" s="24" t="s">
        <v>288</v>
      </c>
      <c r="B11" s="17">
        <v>1</v>
      </c>
      <c r="C11" s="18" t="s">
        <v>20</v>
      </c>
      <c r="D11" s="166" t="s">
        <v>156</v>
      </c>
      <c r="E11" s="20">
        <v>8711.41</v>
      </c>
      <c r="F11" s="101">
        <v>1556</v>
      </c>
      <c r="G11" s="23">
        <v>28</v>
      </c>
      <c r="H11" s="23">
        <v>8</v>
      </c>
      <c r="I11" s="23">
        <v>20</v>
      </c>
      <c r="J11" s="101">
        <v>43568</v>
      </c>
      <c r="K11" s="184">
        <v>1.045</v>
      </c>
      <c r="L11" s="183">
        <f>E11/E17*J11</f>
        <v>2728.65395375421</v>
      </c>
      <c r="M11" s="126"/>
    </row>
    <row r="12" ht="25" customHeight="1" spans="1:13">
      <c r="A12" s="24"/>
      <c r="B12" s="17">
        <v>2</v>
      </c>
      <c r="C12" s="18" t="s">
        <v>22</v>
      </c>
      <c r="D12" s="166" t="s">
        <v>289</v>
      </c>
      <c r="E12" s="20">
        <v>38827.91</v>
      </c>
      <c r="F12" s="101">
        <v>1295</v>
      </c>
      <c r="G12" s="23">
        <v>28</v>
      </c>
      <c r="H12" s="23">
        <v>8</v>
      </c>
      <c r="I12" s="23">
        <v>20</v>
      </c>
      <c r="J12" s="101">
        <v>36260</v>
      </c>
      <c r="K12" s="184">
        <v>1.065</v>
      </c>
      <c r="L12" s="183">
        <f>E12/E17*J12</f>
        <v>10121.9502429117</v>
      </c>
      <c r="M12" s="126"/>
    </row>
    <row r="13" ht="25" customHeight="1" spans="1:13">
      <c r="A13" s="24"/>
      <c r="B13" s="17">
        <v>3</v>
      </c>
      <c r="C13" s="18" t="s">
        <v>24</v>
      </c>
      <c r="D13" s="146" t="s">
        <v>290</v>
      </c>
      <c r="E13" s="20">
        <v>30927.85</v>
      </c>
      <c r="F13" s="101">
        <v>1312</v>
      </c>
      <c r="G13" s="23">
        <v>26</v>
      </c>
      <c r="H13" s="23">
        <v>8</v>
      </c>
      <c r="I13" s="23">
        <v>18</v>
      </c>
      <c r="J13" s="101">
        <v>34112</v>
      </c>
      <c r="K13" s="184">
        <v>1.062</v>
      </c>
      <c r="L13" s="183">
        <f>E13/E17*J13</f>
        <v>7584.8901852168</v>
      </c>
      <c r="M13" s="126"/>
    </row>
    <row r="14" ht="25" customHeight="1" spans="1:13">
      <c r="A14" s="24"/>
      <c r="B14" s="17">
        <v>4</v>
      </c>
      <c r="C14" s="18" t="s">
        <v>26</v>
      </c>
      <c r="D14" s="166" t="s">
        <v>291</v>
      </c>
      <c r="E14" s="20">
        <v>35609.65</v>
      </c>
      <c r="F14" s="101">
        <v>1270</v>
      </c>
      <c r="G14" s="23">
        <v>25</v>
      </c>
      <c r="H14" s="23">
        <v>8</v>
      </c>
      <c r="I14" s="23">
        <v>17</v>
      </c>
      <c r="J14" s="101">
        <v>31750</v>
      </c>
      <c r="K14" s="184">
        <v>1.062</v>
      </c>
      <c r="L14" s="183">
        <f>E14/E17*J14</f>
        <v>8128.37663446417</v>
      </c>
      <c r="M14" s="126"/>
    </row>
    <row r="15" ht="25" customHeight="1" spans="1:13">
      <c r="A15" s="24"/>
      <c r="B15" s="17">
        <v>5</v>
      </c>
      <c r="C15" s="18" t="s">
        <v>57</v>
      </c>
      <c r="D15" s="166" t="s">
        <v>292</v>
      </c>
      <c r="E15" s="20">
        <v>19118.55</v>
      </c>
      <c r="F15" s="101">
        <v>1233</v>
      </c>
      <c r="G15" s="23">
        <v>24</v>
      </c>
      <c r="H15" s="23">
        <v>8</v>
      </c>
      <c r="I15" s="23">
        <v>16</v>
      </c>
      <c r="J15" s="101">
        <v>29592</v>
      </c>
      <c r="K15" s="184">
        <v>1.064</v>
      </c>
      <c r="L15" s="183">
        <f>E15/E17*J15</f>
        <v>4067.44466663671</v>
      </c>
      <c r="M15" s="126"/>
    </row>
    <row r="16" ht="25" customHeight="1" spans="1:13">
      <c r="A16" s="24"/>
      <c r="B16" s="17">
        <v>6</v>
      </c>
      <c r="C16" s="18" t="s">
        <v>94</v>
      </c>
      <c r="D16" s="166" t="s">
        <v>293</v>
      </c>
      <c r="E16" s="20">
        <v>5898.38</v>
      </c>
      <c r="F16" s="101">
        <v>1268</v>
      </c>
      <c r="G16" s="23">
        <v>25</v>
      </c>
      <c r="H16" s="23">
        <v>8</v>
      </c>
      <c r="I16" s="23">
        <v>17</v>
      </c>
      <c r="J16" s="101">
        <v>31700</v>
      </c>
      <c r="K16" s="184">
        <v>1.062</v>
      </c>
      <c r="L16" s="183">
        <f>E16/E17*J16</f>
        <v>1344.26346259268</v>
      </c>
      <c r="M16" s="126"/>
    </row>
    <row r="17" ht="25" customHeight="1" spans="1:13">
      <c r="A17" s="24"/>
      <c r="B17" s="24"/>
      <c r="C17" s="30" t="s">
        <v>51</v>
      </c>
      <c r="D17" s="30"/>
      <c r="E17" s="25">
        <v>139093.75</v>
      </c>
      <c r="F17" s="105">
        <v>1299</v>
      </c>
      <c r="G17" s="27">
        <v>26</v>
      </c>
      <c r="H17" s="28" t="s">
        <v>29</v>
      </c>
      <c r="I17" s="28" t="s">
        <v>29</v>
      </c>
      <c r="J17" s="171">
        <f>L17</f>
        <v>33975.5791455763</v>
      </c>
      <c r="K17" s="187">
        <v>1.062</v>
      </c>
      <c r="L17" s="186">
        <f>SUM(L11:L16)</f>
        <v>33975.5791455763</v>
      </c>
      <c r="M17" s="127">
        <f>E17/E25*L17</f>
        <v>10366.0021305425</v>
      </c>
    </row>
    <row r="18" ht="25" customHeight="1" spans="1:13">
      <c r="A18" s="24" t="s">
        <v>294</v>
      </c>
      <c r="B18" s="17">
        <v>1</v>
      </c>
      <c r="C18" s="18" t="s">
        <v>20</v>
      </c>
      <c r="D18" s="166" t="s">
        <v>50</v>
      </c>
      <c r="E18" s="20">
        <v>86746.3</v>
      </c>
      <c r="F18" s="101">
        <v>1537</v>
      </c>
      <c r="G18" s="22">
        <v>23</v>
      </c>
      <c r="H18" s="23">
        <v>8</v>
      </c>
      <c r="I18" s="23">
        <v>15</v>
      </c>
      <c r="J18" s="101">
        <v>35351</v>
      </c>
      <c r="K18" s="184">
        <v>1.065</v>
      </c>
      <c r="L18" s="183">
        <f>E18/E24*J18</f>
        <v>12196.1003707309</v>
      </c>
      <c r="M18" s="126"/>
    </row>
    <row r="19" ht="25" customHeight="1" spans="1:13">
      <c r="A19" s="24"/>
      <c r="B19" s="17">
        <v>2</v>
      </c>
      <c r="C19" s="18" t="s">
        <v>22</v>
      </c>
      <c r="D19" s="166" t="s">
        <v>129</v>
      </c>
      <c r="E19" s="20">
        <v>57654.83</v>
      </c>
      <c r="F19" s="101">
        <v>1389</v>
      </c>
      <c r="G19" s="22">
        <v>22</v>
      </c>
      <c r="H19" s="23">
        <v>8</v>
      </c>
      <c r="I19" s="23">
        <v>14</v>
      </c>
      <c r="J19" s="101">
        <v>30558</v>
      </c>
      <c r="K19" s="184">
        <v>1.07</v>
      </c>
      <c r="L19" s="183">
        <f>E19/E24*J19</f>
        <v>7006.94887838152</v>
      </c>
      <c r="M19" s="126"/>
    </row>
    <row r="20" ht="25" customHeight="1" spans="1:13">
      <c r="A20" s="24"/>
      <c r="B20" s="17">
        <v>3</v>
      </c>
      <c r="C20" s="18" t="s">
        <v>24</v>
      </c>
      <c r="D20" s="166" t="s">
        <v>131</v>
      </c>
      <c r="E20" s="20">
        <v>31102.9</v>
      </c>
      <c r="F20" s="101">
        <v>1435</v>
      </c>
      <c r="G20" s="22">
        <v>26</v>
      </c>
      <c r="H20" s="23">
        <v>8</v>
      </c>
      <c r="I20" s="23">
        <v>18</v>
      </c>
      <c r="J20" s="101">
        <v>37310</v>
      </c>
      <c r="K20" s="184">
        <v>1.043</v>
      </c>
      <c r="L20" s="183">
        <f>E20/E24*J20</f>
        <v>4615.24180232744</v>
      </c>
      <c r="M20" s="126"/>
    </row>
    <row r="21" ht="25" customHeight="1" spans="1:13">
      <c r="A21" s="24"/>
      <c r="B21" s="17">
        <v>4</v>
      </c>
      <c r="C21" s="18" t="s">
        <v>26</v>
      </c>
      <c r="D21" s="166" t="s">
        <v>27</v>
      </c>
      <c r="E21" s="20">
        <v>40330.73</v>
      </c>
      <c r="F21" s="101">
        <v>1405</v>
      </c>
      <c r="G21" s="22">
        <v>25</v>
      </c>
      <c r="H21" s="23">
        <v>8</v>
      </c>
      <c r="I21" s="23">
        <v>17</v>
      </c>
      <c r="J21" s="101">
        <v>35125</v>
      </c>
      <c r="K21" s="184">
        <v>1.065</v>
      </c>
      <c r="L21" s="183">
        <f>E21/E24*J21</f>
        <v>5634.05059007684</v>
      </c>
      <c r="M21" s="126"/>
    </row>
    <row r="22" ht="25" customHeight="1" spans="1:13">
      <c r="A22" s="24"/>
      <c r="B22" s="17">
        <v>5</v>
      </c>
      <c r="C22" s="18" t="s">
        <v>57</v>
      </c>
      <c r="D22" s="172" t="s">
        <v>92</v>
      </c>
      <c r="E22" s="20">
        <v>29066.28</v>
      </c>
      <c r="F22" s="101">
        <v>1307</v>
      </c>
      <c r="G22" s="22">
        <v>27</v>
      </c>
      <c r="H22" s="23">
        <v>8</v>
      </c>
      <c r="I22" s="23">
        <v>19</v>
      </c>
      <c r="J22" s="101">
        <v>35289</v>
      </c>
      <c r="K22" s="184">
        <v>1.065</v>
      </c>
      <c r="L22" s="183">
        <f>E22/E24*J22</f>
        <v>4079.40788576321</v>
      </c>
      <c r="M22" s="126"/>
    </row>
    <row r="23" ht="25" customHeight="1" spans="1:13">
      <c r="A23" s="24"/>
      <c r="B23" s="17">
        <v>6</v>
      </c>
      <c r="C23" s="18" t="s">
        <v>94</v>
      </c>
      <c r="D23" s="166" t="s">
        <v>159</v>
      </c>
      <c r="E23" s="20">
        <v>6537.4</v>
      </c>
      <c r="F23" s="101">
        <v>1730</v>
      </c>
      <c r="G23" s="22">
        <v>28</v>
      </c>
      <c r="H23" s="23">
        <v>8</v>
      </c>
      <c r="I23" s="23">
        <v>20</v>
      </c>
      <c r="J23" s="101">
        <v>48440</v>
      </c>
      <c r="K23" s="184">
        <v>1.01</v>
      </c>
      <c r="L23" s="183">
        <f>E23/E24*J23</f>
        <v>1259.44010788486</v>
      </c>
      <c r="M23" s="127"/>
    </row>
    <row r="24" ht="25" customHeight="1" spans="1:13">
      <c r="A24" s="24"/>
      <c r="B24" s="24"/>
      <c r="C24" s="30" t="s">
        <v>51</v>
      </c>
      <c r="D24" s="30"/>
      <c r="E24" s="25">
        <v>251438.44</v>
      </c>
      <c r="F24" s="105">
        <v>1448</v>
      </c>
      <c r="G24" s="27">
        <v>24</v>
      </c>
      <c r="H24" s="28" t="s">
        <v>29</v>
      </c>
      <c r="I24" s="28" t="s">
        <v>29</v>
      </c>
      <c r="J24" s="171">
        <f>L24</f>
        <v>34791.1896351648</v>
      </c>
      <c r="K24" s="187">
        <v>1.062</v>
      </c>
      <c r="L24" s="186">
        <f>SUM(L18:L23)</f>
        <v>34791.1896351648</v>
      </c>
      <c r="M24" s="127">
        <f>E24/E25*L24</f>
        <v>19188.3557652133</v>
      </c>
    </row>
    <row r="25" ht="25" customHeight="1" spans="1:13">
      <c r="A25" s="30" t="s">
        <v>295</v>
      </c>
      <c r="B25" s="30"/>
      <c r="C25" s="30"/>
      <c r="D25" s="30"/>
      <c r="E25" s="25">
        <v>455893.28</v>
      </c>
      <c r="F25" s="105">
        <v>1503</v>
      </c>
      <c r="G25" s="27">
        <v>25</v>
      </c>
      <c r="H25" s="28" t="s">
        <v>29</v>
      </c>
      <c r="I25" s="28" t="s">
        <v>29</v>
      </c>
      <c r="J25" s="105">
        <f>M25</f>
        <v>37778.9512705035</v>
      </c>
      <c r="K25" s="187">
        <v>1.063</v>
      </c>
      <c r="L25" s="183"/>
      <c r="M25" s="127">
        <f>M10+M17+M24</f>
        <v>37778.9512705035</v>
      </c>
    </row>
    <row r="26" ht="31" customHeight="1" spans="1:13">
      <c r="A26" s="24" t="s">
        <v>296</v>
      </c>
      <c r="B26" s="173" t="s">
        <v>297</v>
      </c>
      <c r="C26" s="174"/>
      <c r="D26" s="174"/>
      <c r="E26" s="174"/>
      <c r="F26" s="174"/>
      <c r="G26" s="174"/>
      <c r="H26" s="174"/>
      <c r="I26" s="174"/>
      <c r="J26" s="188"/>
      <c r="M26" s="110"/>
    </row>
    <row r="27" ht="31" customHeight="1" spans="1:10">
      <c r="A27" s="141"/>
      <c r="B27" s="175"/>
      <c r="C27" s="176"/>
      <c r="D27" s="176"/>
      <c r="E27" s="176"/>
      <c r="F27" s="176"/>
      <c r="G27" s="176"/>
      <c r="H27" s="176"/>
      <c r="I27" s="176"/>
      <c r="J27" s="189"/>
    </row>
    <row r="28" ht="12" customHeight="1" spans="5:5">
      <c r="E28" s="177"/>
    </row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 spans="4:4">
      <c r="D39" s="178"/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</sheetData>
  <mergeCells count="22">
    <mergeCell ref="A1:J1"/>
    <mergeCell ref="A2:M2"/>
    <mergeCell ref="G3:I3"/>
    <mergeCell ref="C10:D10"/>
    <mergeCell ref="C17:D17"/>
    <mergeCell ref="C24:D24"/>
    <mergeCell ref="A25:D25"/>
    <mergeCell ref="A3:A4"/>
    <mergeCell ref="A5:A10"/>
    <mergeCell ref="A11:A17"/>
    <mergeCell ref="A18:A24"/>
    <mergeCell ref="A26:A27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B26:J27"/>
  </mergeCells>
  <printOptions horizontalCentered="1"/>
  <pageMargins left="1.0625" right="1.0625" top="1.18055555555556" bottom="1.18055555555556" header="0.314583333333333" footer="0.314583333333333"/>
  <pageSetup paperSize="9" firstPageNumber="6" orientation="portrait" useFirstPageNumber="1" horizontalDpi="6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zoomScale="85" zoomScaleNormal="85" workbookViewId="0">
      <selection activeCell="A1" sqref="A1:J1"/>
    </sheetView>
  </sheetViews>
  <sheetFormatPr defaultColWidth="9" defaultRowHeight="13.5"/>
  <cols>
    <col min="1" max="1" width="11.125" style="3" customWidth="1"/>
    <col min="2" max="2" width="9.15833333333333" style="3" customWidth="1"/>
    <col min="3" max="3" width="11.8833333333333" style="3" customWidth="1"/>
    <col min="4" max="4" width="18.8833333333333" style="3" customWidth="1"/>
    <col min="5" max="5" width="14.6" style="3" customWidth="1"/>
    <col min="6" max="6" width="12.775" style="3" hidden="1" customWidth="1"/>
    <col min="7" max="7" width="5.33333333333333" style="3" hidden="1" customWidth="1"/>
    <col min="8" max="8" width="7.33333333333333" style="3" hidden="1" customWidth="1"/>
    <col min="9" max="9" width="7.10833333333333" style="3" hidden="1" customWidth="1"/>
    <col min="10" max="10" width="13.375" style="128" customWidth="1"/>
    <col min="11" max="11" width="9.44166666666667" hidden="1" customWidth="1"/>
    <col min="12" max="12" width="12.6666666666667" style="69" hidden="1" customWidth="1"/>
    <col min="13" max="13" width="14.1083333333333" style="70" hidden="1" customWidth="1"/>
    <col min="14" max="14" width="12.6666666666667" style="69" hidden="1" customWidth="1"/>
    <col min="15" max="15" width="14.1083333333333" style="70" hidden="1" customWidth="1"/>
    <col min="16" max="16384" width="9" style="69"/>
  </cols>
  <sheetData>
    <row r="1" ht="25" customHeight="1" spans="1:10">
      <c r="A1" s="5" t="s">
        <v>1</v>
      </c>
      <c r="B1" s="6"/>
      <c r="C1" s="6"/>
      <c r="D1" s="6"/>
      <c r="E1" s="6"/>
      <c r="F1" s="6"/>
      <c r="G1" s="6"/>
      <c r="H1" s="6"/>
      <c r="I1" s="6"/>
      <c r="J1" s="6"/>
    </row>
    <row r="2" ht="19" customHeight="1" spans="1:15">
      <c r="A2" s="7" t="s">
        <v>298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68" customFormat="1" ht="16.2" customHeight="1" spans="1:15">
      <c r="A3" s="74" t="s">
        <v>299</v>
      </c>
      <c r="B3" s="9" t="s">
        <v>4</v>
      </c>
      <c r="C3" s="10" t="s">
        <v>5</v>
      </c>
      <c r="D3" s="11" t="s">
        <v>6</v>
      </c>
      <c r="E3" s="75" t="s">
        <v>7</v>
      </c>
      <c r="F3" s="13" t="s">
        <v>256</v>
      </c>
      <c r="G3" s="13" t="s">
        <v>300</v>
      </c>
      <c r="H3" s="13"/>
      <c r="I3" s="13"/>
      <c r="J3" s="47" t="s">
        <v>301</v>
      </c>
      <c r="K3" s="147" t="s">
        <v>11</v>
      </c>
      <c r="L3" s="148"/>
      <c r="M3" s="149" t="s">
        <v>125</v>
      </c>
      <c r="N3" s="148"/>
      <c r="O3" s="149" t="s">
        <v>302</v>
      </c>
    </row>
    <row r="4" s="68" customFormat="1" ht="19" customHeight="1" spans="1:15">
      <c r="A4" s="74"/>
      <c r="B4" s="8"/>
      <c r="C4" s="10"/>
      <c r="D4" s="14"/>
      <c r="E4" s="76"/>
      <c r="F4" s="13"/>
      <c r="G4" s="13" t="s">
        <v>303</v>
      </c>
      <c r="H4" s="16" t="s">
        <v>304</v>
      </c>
      <c r="I4" s="16" t="s">
        <v>305</v>
      </c>
      <c r="J4" s="13"/>
      <c r="K4" s="150"/>
      <c r="L4" s="151"/>
      <c r="M4" s="152"/>
      <c r="N4" s="151"/>
      <c r="O4" s="152"/>
    </row>
    <row r="5" ht="16" customHeight="1" spans="1:15">
      <c r="A5" s="129" t="s">
        <v>306</v>
      </c>
      <c r="B5" s="17">
        <v>1</v>
      </c>
      <c r="C5" s="18" t="s">
        <v>20</v>
      </c>
      <c r="D5" s="130" t="s">
        <v>307</v>
      </c>
      <c r="E5" s="40">
        <v>3286.5</v>
      </c>
      <c r="F5" s="79">
        <v>8244</v>
      </c>
      <c r="G5" s="80">
        <v>28</v>
      </c>
      <c r="H5" s="81">
        <v>10</v>
      </c>
      <c r="I5" s="81">
        <v>18</v>
      </c>
      <c r="J5" s="79">
        <v>230832</v>
      </c>
      <c r="K5" s="100">
        <v>1.012</v>
      </c>
      <c r="L5" s="153">
        <f>E5/$E$12</f>
        <v>0.0954640558150289</v>
      </c>
      <c r="M5" s="154">
        <f>J5*L5</f>
        <v>22036.1589318948</v>
      </c>
      <c r="N5" s="153"/>
      <c r="O5" s="154"/>
    </row>
    <row r="6" ht="17.3" customHeight="1" spans="1:15">
      <c r="A6" s="129"/>
      <c r="B6" s="17">
        <v>2</v>
      </c>
      <c r="C6" s="18" t="s">
        <v>22</v>
      </c>
      <c r="D6" s="130" t="s">
        <v>308</v>
      </c>
      <c r="E6" s="40">
        <v>1620.4</v>
      </c>
      <c r="F6" s="79">
        <v>4874</v>
      </c>
      <c r="G6" s="80">
        <v>28</v>
      </c>
      <c r="H6" s="81">
        <v>10</v>
      </c>
      <c r="I6" s="81">
        <v>18</v>
      </c>
      <c r="J6" s="79">
        <v>136472</v>
      </c>
      <c r="K6" s="100">
        <v>1.045</v>
      </c>
      <c r="L6" s="153">
        <f t="shared" ref="L6:L11" si="0">E6/$E$12</f>
        <v>0.0470682963768973</v>
      </c>
      <c r="M6" s="154">
        <f t="shared" ref="M6:M37" si="1">J6*L6</f>
        <v>6423.50454314792</v>
      </c>
      <c r="N6" s="153"/>
      <c r="O6" s="154"/>
    </row>
    <row r="7" ht="17.3" customHeight="1" spans="1:15">
      <c r="A7" s="129"/>
      <c r="B7" s="17">
        <v>3</v>
      </c>
      <c r="C7" s="18" t="s">
        <v>24</v>
      </c>
      <c r="D7" s="131" t="s">
        <v>309</v>
      </c>
      <c r="E7" s="40">
        <v>4399.03</v>
      </c>
      <c r="F7" s="79">
        <v>2623.5</v>
      </c>
      <c r="G7" s="80">
        <v>27</v>
      </c>
      <c r="H7" s="81">
        <v>9</v>
      </c>
      <c r="I7" s="81">
        <v>19</v>
      </c>
      <c r="J7" s="79">
        <v>78705</v>
      </c>
      <c r="K7" s="100">
        <v>1.092</v>
      </c>
      <c r="L7" s="153">
        <f t="shared" si="0"/>
        <v>0.127780083813171</v>
      </c>
      <c r="M7" s="154">
        <f t="shared" si="1"/>
        <v>10056.9314965156</v>
      </c>
      <c r="N7" s="153"/>
      <c r="O7" s="154"/>
    </row>
    <row r="8" ht="17.3" customHeight="1" spans="1:15">
      <c r="A8" s="129"/>
      <c r="B8" s="17">
        <v>4</v>
      </c>
      <c r="C8" s="18" t="s">
        <v>310</v>
      </c>
      <c r="D8" s="131" t="s">
        <v>311</v>
      </c>
      <c r="E8" s="40">
        <v>7840.09</v>
      </c>
      <c r="F8" s="88">
        <v>4057</v>
      </c>
      <c r="G8" s="81">
        <v>28</v>
      </c>
      <c r="H8" s="81">
        <v>8</v>
      </c>
      <c r="I8" s="81">
        <v>20</v>
      </c>
      <c r="J8" s="88">
        <v>113596</v>
      </c>
      <c r="K8" s="100">
        <v>1.051</v>
      </c>
      <c r="L8" s="153">
        <f t="shared" si="0"/>
        <v>0.227733695224357</v>
      </c>
      <c r="M8" s="154">
        <f t="shared" si="1"/>
        <v>25869.6368427061</v>
      </c>
      <c r="N8" s="153"/>
      <c r="O8" s="154"/>
    </row>
    <row r="9" ht="17.3" customHeight="1" spans="1:15">
      <c r="A9" s="129"/>
      <c r="B9" s="17">
        <v>5</v>
      </c>
      <c r="C9" s="18" t="s">
        <v>312</v>
      </c>
      <c r="D9" s="131" t="s">
        <v>313</v>
      </c>
      <c r="E9" s="40">
        <v>5909.57</v>
      </c>
      <c r="F9" s="88">
        <v>4161</v>
      </c>
      <c r="G9" s="81">
        <v>28</v>
      </c>
      <c r="H9" s="81">
        <v>8</v>
      </c>
      <c r="I9" s="81">
        <v>20</v>
      </c>
      <c r="J9" s="88">
        <v>116508</v>
      </c>
      <c r="K9" s="100">
        <v>1.051</v>
      </c>
      <c r="L9" s="153">
        <f t="shared" si="0"/>
        <v>0.17165724032339</v>
      </c>
      <c r="M9" s="154">
        <f t="shared" si="1"/>
        <v>19999.4417555975</v>
      </c>
      <c r="N9" s="153"/>
      <c r="O9" s="154"/>
    </row>
    <row r="10" ht="17.3" customHeight="1" spans="1:15">
      <c r="A10" s="129"/>
      <c r="B10" s="17">
        <v>6</v>
      </c>
      <c r="C10" s="18" t="s">
        <v>314</v>
      </c>
      <c r="D10" s="130" t="s">
        <v>315</v>
      </c>
      <c r="E10" s="40">
        <v>8157.97</v>
      </c>
      <c r="F10" s="88">
        <v>2436</v>
      </c>
      <c r="G10" s="81">
        <v>28</v>
      </c>
      <c r="H10" s="81">
        <v>7</v>
      </c>
      <c r="I10" s="81">
        <v>21</v>
      </c>
      <c r="J10" s="88">
        <v>68208</v>
      </c>
      <c r="K10" s="100">
        <v>1.092</v>
      </c>
      <c r="L10" s="153">
        <f t="shared" si="0"/>
        <v>0.236967261042852</v>
      </c>
      <c r="M10" s="154">
        <f t="shared" si="1"/>
        <v>16163.0629412108</v>
      </c>
      <c r="N10" s="153"/>
      <c r="O10" s="154"/>
    </row>
    <row r="11" ht="17.3" customHeight="1" spans="1:15">
      <c r="A11" s="129"/>
      <c r="B11" s="17">
        <v>7</v>
      </c>
      <c r="C11" s="18" t="s">
        <v>316</v>
      </c>
      <c r="D11" s="131" t="s">
        <v>317</v>
      </c>
      <c r="E11" s="40">
        <v>3213.01</v>
      </c>
      <c r="F11" s="88">
        <v>4362</v>
      </c>
      <c r="G11" s="81">
        <v>28</v>
      </c>
      <c r="H11" s="81">
        <v>7</v>
      </c>
      <c r="I11" s="81">
        <v>21</v>
      </c>
      <c r="J11" s="88">
        <v>122136</v>
      </c>
      <c r="K11" s="100">
        <v>1.05</v>
      </c>
      <c r="L11" s="153">
        <f t="shared" si="0"/>
        <v>0.0933293674043043</v>
      </c>
      <c r="M11" s="154">
        <f t="shared" si="1"/>
        <v>11398.8756172921</v>
      </c>
      <c r="N11" s="153"/>
      <c r="O11" s="154"/>
    </row>
    <row r="12" ht="17.3" customHeight="1" spans="1:15">
      <c r="A12" s="129"/>
      <c r="B12" s="129"/>
      <c r="C12" s="86" t="s">
        <v>318</v>
      </c>
      <c r="D12" s="86"/>
      <c r="E12" s="132">
        <f>SUM(E5:E11)</f>
        <v>34426.57</v>
      </c>
      <c r="F12" s="133">
        <v>3974</v>
      </c>
      <c r="G12" s="132">
        <v>28</v>
      </c>
      <c r="H12" s="133" t="s">
        <v>29</v>
      </c>
      <c r="I12" s="132" t="s">
        <v>29</v>
      </c>
      <c r="J12" s="133">
        <f>M12</f>
        <v>111947.612128365</v>
      </c>
      <c r="K12" s="57">
        <v>1.062</v>
      </c>
      <c r="L12" s="153">
        <f>SUM(L5:L11)</f>
        <v>1</v>
      </c>
      <c r="M12" s="127">
        <f>SUM(M5:M11)</f>
        <v>111947.612128365</v>
      </c>
      <c r="N12" s="153">
        <f>E12/$E$76</f>
        <v>0.0246693066338455</v>
      </c>
      <c r="O12" s="154">
        <f>M12*N12</f>
        <v>2761.66997052143</v>
      </c>
    </row>
    <row r="13" ht="17.3" customHeight="1" spans="1:15">
      <c r="A13" s="134" t="s">
        <v>319</v>
      </c>
      <c r="B13" s="17">
        <v>1</v>
      </c>
      <c r="C13" s="18" t="s">
        <v>20</v>
      </c>
      <c r="D13" s="130" t="s">
        <v>320</v>
      </c>
      <c r="E13" s="40">
        <v>1953.21</v>
      </c>
      <c r="F13" s="79">
        <v>1892</v>
      </c>
      <c r="G13" s="80">
        <v>26</v>
      </c>
      <c r="H13" s="81">
        <v>10</v>
      </c>
      <c r="I13" s="81">
        <v>16</v>
      </c>
      <c r="J13" s="79">
        <v>49192</v>
      </c>
      <c r="K13" s="155">
        <v>1.062</v>
      </c>
      <c r="L13" s="153">
        <f t="shared" ref="L13:L17" si="2">E13/$E$18</f>
        <v>0.040498918125647</v>
      </c>
      <c r="M13" s="154">
        <f t="shared" si="1"/>
        <v>1992.22278043683</v>
      </c>
      <c r="N13" s="153"/>
      <c r="O13" s="154">
        <f t="shared" ref="O13:O44" si="3">M13*N13</f>
        <v>0</v>
      </c>
    </row>
    <row r="14" ht="17.3" customHeight="1" spans="1:15">
      <c r="A14" s="134"/>
      <c r="B14" s="17">
        <v>2</v>
      </c>
      <c r="C14" s="18" t="s">
        <v>22</v>
      </c>
      <c r="D14" s="130" t="s">
        <v>321</v>
      </c>
      <c r="E14" s="40">
        <v>7151.62</v>
      </c>
      <c r="F14" s="79">
        <v>2126</v>
      </c>
      <c r="G14" s="80">
        <v>26</v>
      </c>
      <c r="H14" s="81">
        <v>10</v>
      </c>
      <c r="I14" s="81">
        <v>16</v>
      </c>
      <c r="J14" s="79">
        <v>55276</v>
      </c>
      <c r="K14" s="155">
        <v>1.062</v>
      </c>
      <c r="L14" s="153">
        <f t="shared" si="2"/>
        <v>0.148285577508686</v>
      </c>
      <c r="M14" s="154">
        <f t="shared" si="1"/>
        <v>8196.63358237011</v>
      </c>
      <c r="N14" s="153"/>
      <c r="O14" s="154">
        <f t="shared" si="3"/>
        <v>0</v>
      </c>
    </row>
    <row r="15" ht="17.3" customHeight="1" spans="1:15">
      <c r="A15" s="134"/>
      <c r="B15" s="17">
        <v>3</v>
      </c>
      <c r="C15" s="18" t="s">
        <v>24</v>
      </c>
      <c r="D15" s="130" t="s">
        <v>322</v>
      </c>
      <c r="E15" s="40">
        <v>31207.951162</v>
      </c>
      <c r="F15" s="79">
        <v>1767</v>
      </c>
      <c r="G15" s="80">
        <v>26</v>
      </c>
      <c r="H15" s="81">
        <v>10</v>
      </c>
      <c r="I15" s="81">
        <v>16</v>
      </c>
      <c r="J15" s="79">
        <v>45942</v>
      </c>
      <c r="K15" s="155">
        <v>1.062</v>
      </c>
      <c r="L15" s="153">
        <f t="shared" si="2"/>
        <v>0.647082627561312</v>
      </c>
      <c r="M15" s="154">
        <f t="shared" si="1"/>
        <v>29728.2700754218</v>
      </c>
      <c r="N15" s="153"/>
      <c r="O15" s="154">
        <f t="shared" si="3"/>
        <v>0</v>
      </c>
    </row>
    <row r="16" ht="17.3" customHeight="1" spans="1:15">
      <c r="A16" s="134"/>
      <c r="B16" s="17">
        <v>4</v>
      </c>
      <c r="C16" s="18" t="s">
        <v>26</v>
      </c>
      <c r="D16" s="130" t="s">
        <v>260</v>
      </c>
      <c r="E16" s="40">
        <v>2861.2645759999</v>
      </c>
      <c r="F16" s="79">
        <v>2165</v>
      </c>
      <c r="G16" s="80">
        <v>27</v>
      </c>
      <c r="H16" s="81">
        <v>11</v>
      </c>
      <c r="I16" s="81">
        <v>16</v>
      </c>
      <c r="J16" s="79">
        <v>58455</v>
      </c>
      <c r="K16" s="155">
        <v>1.062</v>
      </c>
      <c r="L16" s="153">
        <f t="shared" si="2"/>
        <v>0.0593270154254966</v>
      </c>
      <c r="M16" s="154">
        <f t="shared" si="1"/>
        <v>3467.9606866974</v>
      </c>
      <c r="N16" s="153"/>
      <c r="O16" s="154">
        <f t="shared" si="3"/>
        <v>0</v>
      </c>
    </row>
    <row r="17" ht="17.3" customHeight="1" spans="1:15">
      <c r="A17" s="134"/>
      <c r="B17" s="17">
        <v>5</v>
      </c>
      <c r="C17" s="18" t="s">
        <v>312</v>
      </c>
      <c r="D17" s="130" t="s">
        <v>323</v>
      </c>
      <c r="E17" s="40">
        <v>5054.65</v>
      </c>
      <c r="F17" s="79"/>
      <c r="G17" s="80"/>
      <c r="H17" s="81"/>
      <c r="I17" s="81"/>
      <c r="J17" s="79">
        <v>56000</v>
      </c>
      <c r="K17" s="155"/>
      <c r="L17" s="153">
        <f t="shared" si="2"/>
        <v>0.104805861378859</v>
      </c>
      <c r="M17" s="154">
        <f t="shared" si="1"/>
        <v>5869.12823721612</v>
      </c>
      <c r="N17" s="153"/>
      <c r="O17" s="154">
        <f t="shared" si="3"/>
        <v>0</v>
      </c>
    </row>
    <row r="18" ht="17.3" customHeight="1" spans="1:15">
      <c r="A18" s="134"/>
      <c r="B18" s="134"/>
      <c r="C18" s="135" t="s">
        <v>101</v>
      </c>
      <c r="D18" s="135"/>
      <c r="E18" s="136">
        <f>SUM(E13:E17)</f>
        <v>48228.6957379999</v>
      </c>
      <c r="F18" s="137">
        <v>1885</v>
      </c>
      <c r="G18" s="136">
        <v>26</v>
      </c>
      <c r="H18" s="137" t="s">
        <v>29</v>
      </c>
      <c r="I18" s="136" t="s">
        <v>29</v>
      </c>
      <c r="J18" s="133">
        <f>M18</f>
        <v>49254.2153621422</v>
      </c>
      <c r="K18" s="156">
        <v>1.062</v>
      </c>
      <c r="L18" s="153">
        <f>SUM(L13:L17)</f>
        <v>1</v>
      </c>
      <c r="M18" s="127">
        <f>SUM(M13:M17)</f>
        <v>49254.2153621422</v>
      </c>
      <c r="N18" s="153">
        <f>E18/$E$76</f>
        <v>0.0345595998588055</v>
      </c>
      <c r="O18" s="154">
        <f t="shared" si="3"/>
        <v>1702.20597427507</v>
      </c>
    </row>
    <row r="19" ht="17.3" customHeight="1" spans="1:15">
      <c r="A19" s="82" t="s">
        <v>324</v>
      </c>
      <c r="B19" s="17">
        <v>1</v>
      </c>
      <c r="C19" s="18" t="s">
        <v>20</v>
      </c>
      <c r="D19" s="130" t="s">
        <v>325</v>
      </c>
      <c r="E19" s="40">
        <v>71991.03</v>
      </c>
      <c r="F19" s="79">
        <v>1437</v>
      </c>
      <c r="G19" s="80">
        <v>24</v>
      </c>
      <c r="H19" s="81">
        <v>7</v>
      </c>
      <c r="I19" s="81">
        <v>17</v>
      </c>
      <c r="J19" s="79">
        <v>34488</v>
      </c>
      <c r="K19" s="155">
        <v>1.062</v>
      </c>
      <c r="L19" s="153">
        <f t="shared" ref="L19:L22" si="4">E19/$E$23</f>
        <v>0.611141893674038</v>
      </c>
      <c r="M19" s="154">
        <f t="shared" si="1"/>
        <v>21077.0616290302</v>
      </c>
      <c r="N19" s="153"/>
      <c r="O19" s="154">
        <f t="shared" si="3"/>
        <v>0</v>
      </c>
    </row>
    <row r="20" ht="17.3" customHeight="1" spans="1:15">
      <c r="A20" s="82"/>
      <c r="B20" s="17">
        <v>2</v>
      </c>
      <c r="C20" s="18" t="s">
        <v>22</v>
      </c>
      <c r="D20" s="138" t="s">
        <v>326</v>
      </c>
      <c r="E20" s="95">
        <v>17550.94</v>
      </c>
      <c r="F20" s="21">
        <v>1610</v>
      </c>
      <c r="G20" s="22">
        <v>26</v>
      </c>
      <c r="H20" s="23">
        <v>8</v>
      </c>
      <c r="I20" s="23">
        <v>18</v>
      </c>
      <c r="J20" s="21">
        <v>41860</v>
      </c>
      <c r="K20" s="100">
        <v>1.062</v>
      </c>
      <c r="L20" s="153">
        <f t="shared" si="4"/>
        <v>0.148992377347003</v>
      </c>
      <c r="M20" s="154">
        <f t="shared" si="1"/>
        <v>6236.82091574554</v>
      </c>
      <c r="N20" s="153"/>
      <c r="O20" s="154">
        <f t="shared" si="3"/>
        <v>0</v>
      </c>
    </row>
    <row r="21" ht="17.3" customHeight="1" spans="1:15">
      <c r="A21" s="82"/>
      <c r="B21" s="17">
        <v>3</v>
      </c>
      <c r="C21" s="18" t="s">
        <v>24</v>
      </c>
      <c r="D21" s="138" t="s">
        <v>327</v>
      </c>
      <c r="E21" s="95">
        <v>21194.01</v>
      </c>
      <c r="F21" s="21">
        <v>1474</v>
      </c>
      <c r="G21" s="22">
        <v>24</v>
      </c>
      <c r="H21" s="23">
        <v>7</v>
      </c>
      <c r="I21" s="23">
        <v>17</v>
      </c>
      <c r="J21" s="21">
        <v>35376</v>
      </c>
      <c r="K21" s="100">
        <v>1.062</v>
      </c>
      <c r="L21" s="153">
        <f t="shared" si="4"/>
        <v>0.179918906646376</v>
      </c>
      <c r="M21" s="154">
        <f t="shared" si="1"/>
        <v>6364.81124152221</v>
      </c>
      <c r="N21" s="153"/>
      <c r="O21" s="154">
        <f t="shared" si="3"/>
        <v>0</v>
      </c>
    </row>
    <row r="22" ht="17.3" customHeight="1" spans="1:15">
      <c r="A22" s="82"/>
      <c r="B22" s="17">
        <v>4</v>
      </c>
      <c r="C22" s="18" t="s">
        <v>26</v>
      </c>
      <c r="D22" s="138" t="s">
        <v>328</v>
      </c>
      <c r="E22" s="95">
        <v>7061.59</v>
      </c>
      <c r="F22" s="21">
        <v>1941</v>
      </c>
      <c r="G22" s="22">
        <v>27</v>
      </c>
      <c r="H22" s="23">
        <v>8</v>
      </c>
      <c r="I22" s="23">
        <v>19</v>
      </c>
      <c r="J22" s="21">
        <v>52407</v>
      </c>
      <c r="K22" s="100">
        <v>1.062</v>
      </c>
      <c r="L22" s="153">
        <f t="shared" si="4"/>
        <v>0.0599468223325829</v>
      </c>
      <c r="M22" s="154">
        <f t="shared" si="1"/>
        <v>3141.63311798367</v>
      </c>
      <c r="N22" s="153"/>
      <c r="O22" s="154">
        <f t="shared" si="3"/>
        <v>0</v>
      </c>
    </row>
    <row r="23" ht="17.3" customHeight="1" spans="1:15">
      <c r="A23" s="82"/>
      <c r="B23" s="82"/>
      <c r="C23" s="28" t="s">
        <v>329</v>
      </c>
      <c r="D23" s="28"/>
      <c r="E23" s="139">
        <v>117797.57</v>
      </c>
      <c r="F23" s="140">
        <v>1500</v>
      </c>
      <c r="G23" s="139">
        <v>24</v>
      </c>
      <c r="H23" s="140" t="s">
        <v>29</v>
      </c>
      <c r="I23" s="139" t="s">
        <v>29</v>
      </c>
      <c r="J23" s="133">
        <f>M23</f>
        <v>36820.3269042816</v>
      </c>
      <c r="K23" s="57">
        <v>1.062</v>
      </c>
      <c r="L23" s="153">
        <f>SUM(L19:L22)</f>
        <v>1</v>
      </c>
      <c r="M23" s="127">
        <f>SUM(M19:M22)</f>
        <v>36820.3269042816</v>
      </c>
      <c r="N23" s="153">
        <f>E23/$E$76</f>
        <v>0.0844110922189425</v>
      </c>
      <c r="O23" s="154">
        <f t="shared" si="3"/>
        <v>3108.04400984893</v>
      </c>
    </row>
    <row r="24" ht="17.3" customHeight="1" spans="1:15">
      <c r="A24" s="134" t="s">
        <v>330</v>
      </c>
      <c r="B24" s="17">
        <v>1</v>
      </c>
      <c r="C24" s="18" t="s">
        <v>20</v>
      </c>
      <c r="D24" s="138" t="s">
        <v>331</v>
      </c>
      <c r="E24" s="95">
        <v>58830.68</v>
      </c>
      <c r="F24" s="97">
        <v>1375</v>
      </c>
      <c r="G24" s="23">
        <v>23</v>
      </c>
      <c r="H24" s="23">
        <v>8</v>
      </c>
      <c r="I24" s="23">
        <v>15</v>
      </c>
      <c r="J24" s="97">
        <v>31625</v>
      </c>
      <c r="K24" s="100">
        <v>1.062</v>
      </c>
      <c r="L24" s="153">
        <f t="shared" ref="L24:L27" si="5">E24/$E$28</f>
        <v>0.494216897469367</v>
      </c>
      <c r="M24" s="154">
        <f t="shared" si="1"/>
        <v>15629.6093824687</v>
      </c>
      <c r="N24" s="153"/>
      <c r="O24" s="154">
        <f t="shared" si="3"/>
        <v>0</v>
      </c>
    </row>
    <row r="25" ht="17.3" customHeight="1" spans="1:15">
      <c r="A25" s="82"/>
      <c r="B25" s="17">
        <v>2</v>
      </c>
      <c r="C25" s="18" t="s">
        <v>22</v>
      </c>
      <c r="D25" s="138" t="s">
        <v>332</v>
      </c>
      <c r="E25" s="95">
        <v>29669.61</v>
      </c>
      <c r="F25" s="97">
        <v>1395</v>
      </c>
      <c r="G25" s="23">
        <v>24</v>
      </c>
      <c r="H25" s="23">
        <v>8</v>
      </c>
      <c r="I25" s="23">
        <v>16</v>
      </c>
      <c r="J25" s="97">
        <v>33480</v>
      </c>
      <c r="K25" s="100">
        <v>1.062</v>
      </c>
      <c r="L25" s="153">
        <f t="shared" si="5"/>
        <v>0.249244486096814</v>
      </c>
      <c r="M25" s="154">
        <f t="shared" si="1"/>
        <v>8344.70539452132</v>
      </c>
      <c r="N25" s="153"/>
      <c r="O25" s="154">
        <f t="shared" si="3"/>
        <v>0</v>
      </c>
    </row>
    <row r="26" ht="17.3" customHeight="1" spans="1:15">
      <c r="A26" s="82"/>
      <c r="B26" s="17">
        <v>3</v>
      </c>
      <c r="C26" s="18" t="s">
        <v>24</v>
      </c>
      <c r="D26" s="138" t="s">
        <v>333</v>
      </c>
      <c r="E26" s="95">
        <v>3139.08</v>
      </c>
      <c r="F26" s="97">
        <v>1594</v>
      </c>
      <c r="G26" s="23">
        <v>28</v>
      </c>
      <c r="H26" s="23">
        <v>8</v>
      </c>
      <c r="I26" s="23">
        <v>20</v>
      </c>
      <c r="J26" s="97">
        <v>44632</v>
      </c>
      <c r="K26" s="100">
        <v>1.062</v>
      </c>
      <c r="L26" s="153">
        <f t="shared" si="5"/>
        <v>0.0263703628533299</v>
      </c>
      <c r="M26" s="154">
        <f t="shared" si="1"/>
        <v>1176.96203486982</v>
      </c>
      <c r="N26" s="153"/>
      <c r="O26" s="154">
        <f t="shared" si="3"/>
        <v>0</v>
      </c>
    </row>
    <row r="27" ht="17.3" customHeight="1" spans="1:15">
      <c r="A27" s="141"/>
      <c r="B27" s="17">
        <v>4</v>
      </c>
      <c r="C27" s="18" t="s">
        <v>26</v>
      </c>
      <c r="D27" s="138" t="s">
        <v>334</v>
      </c>
      <c r="E27" s="95">
        <v>27398.81</v>
      </c>
      <c r="F27" s="97">
        <v>1599</v>
      </c>
      <c r="G27" s="23">
        <v>27</v>
      </c>
      <c r="H27" s="23">
        <v>8</v>
      </c>
      <c r="I27" s="23">
        <v>19</v>
      </c>
      <c r="J27" s="97">
        <v>43173</v>
      </c>
      <c r="K27" s="100">
        <v>1.062</v>
      </c>
      <c r="L27" s="153">
        <f t="shared" si="5"/>
        <v>0.23016825358049</v>
      </c>
      <c r="M27" s="154">
        <f t="shared" si="1"/>
        <v>9937.05401183049</v>
      </c>
      <c r="N27" s="153"/>
      <c r="O27" s="154">
        <f t="shared" si="3"/>
        <v>0</v>
      </c>
    </row>
    <row r="28" ht="17.3" customHeight="1" spans="1:15">
      <c r="A28" s="82"/>
      <c r="B28" s="82"/>
      <c r="C28" s="28" t="s">
        <v>329</v>
      </c>
      <c r="D28" s="28"/>
      <c r="E28" s="139">
        <v>119038.18</v>
      </c>
      <c r="F28" s="140">
        <v>1437</v>
      </c>
      <c r="G28" s="139">
        <v>24</v>
      </c>
      <c r="H28" s="140" t="s">
        <v>29</v>
      </c>
      <c r="I28" s="139" t="s">
        <v>29</v>
      </c>
      <c r="J28" s="133">
        <f>M28</f>
        <v>35088.3308236904</v>
      </c>
      <c r="K28" s="57">
        <v>1.062</v>
      </c>
      <c r="L28" s="153">
        <f>SUM(L24:L27)</f>
        <v>1</v>
      </c>
      <c r="M28" s="127">
        <f>SUM(M24:M27)</f>
        <v>35088.3308236904</v>
      </c>
      <c r="N28" s="153">
        <f>E28/$E$76</f>
        <v>0.0853000854733683</v>
      </c>
      <c r="O28" s="154">
        <f t="shared" si="3"/>
        <v>2993.03761837861</v>
      </c>
    </row>
    <row r="29" ht="17.3" customHeight="1" spans="1:15">
      <c r="A29" s="82" t="s">
        <v>335</v>
      </c>
      <c r="B29" s="17">
        <v>1</v>
      </c>
      <c r="C29" s="18" t="s">
        <v>20</v>
      </c>
      <c r="D29" s="138" t="s">
        <v>336</v>
      </c>
      <c r="E29" s="95">
        <v>51670.07</v>
      </c>
      <c r="F29" s="21">
        <v>1938</v>
      </c>
      <c r="G29" s="22">
        <v>22</v>
      </c>
      <c r="H29" s="23">
        <v>8</v>
      </c>
      <c r="I29" s="23">
        <v>14</v>
      </c>
      <c r="J29" s="21">
        <v>42636</v>
      </c>
      <c r="K29" s="100">
        <v>1.062</v>
      </c>
      <c r="L29" s="153">
        <f t="shared" ref="L29:L32" si="6">E29/$E$33</f>
        <v>0.342109451835067</v>
      </c>
      <c r="M29" s="154">
        <f t="shared" si="1"/>
        <v>14586.1785884399</v>
      </c>
      <c r="N29" s="153"/>
      <c r="O29" s="154">
        <f t="shared" si="3"/>
        <v>0</v>
      </c>
    </row>
    <row r="30" ht="17.3" customHeight="1" spans="1:15">
      <c r="A30" s="82"/>
      <c r="B30" s="17">
        <v>2</v>
      </c>
      <c r="C30" s="18" t="s">
        <v>22</v>
      </c>
      <c r="D30" s="138" t="s">
        <v>337</v>
      </c>
      <c r="E30" s="95">
        <v>17383.18</v>
      </c>
      <c r="F30" s="21">
        <v>1415</v>
      </c>
      <c r="G30" s="22">
        <v>24</v>
      </c>
      <c r="H30" s="23">
        <v>9</v>
      </c>
      <c r="I30" s="23">
        <v>15</v>
      </c>
      <c r="J30" s="21">
        <v>33960</v>
      </c>
      <c r="K30" s="100">
        <v>1.062</v>
      </c>
      <c r="L30" s="153">
        <f t="shared" si="6"/>
        <v>0.115094680168815</v>
      </c>
      <c r="M30" s="154">
        <f t="shared" si="1"/>
        <v>3908.61533853297</v>
      </c>
      <c r="N30" s="153"/>
      <c r="O30" s="154">
        <f t="shared" si="3"/>
        <v>0</v>
      </c>
    </row>
    <row r="31" ht="17.3" customHeight="1" spans="1:15">
      <c r="A31" s="82"/>
      <c r="B31" s="17">
        <v>3</v>
      </c>
      <c r="C31" s="18" t="s">
        <v>24</v>
      </c>
      <c r="D31" s="142" t="s">
        <v>47</v>
      </c>
      <c r="E31" s="95">
        <v>4563.9</v>
      </c>
      <c r="F31" s="21">
        <v>1555</v>
      </c>
      <c r="G31" s="22">
        <v>24</v>
      </c>
      <c r="H31" s="23">
        <v>9</v>
      </c>
      <c r="I31" s="23">
        <v>15</v>
      </c>
      <c r="J31" s="21">
        <v>37320</v>
      </c>
      <c r="K31" s="100">
        <v>1.062</v>
      </c>
      <c r="L31" s="153">
        <f t="shared" si="6"/>
        <v>0.030217751344832</v>
      </c>
      <c r="M31" s="154">
        <f t="shared" si="1"/>
        <v>1127.72648018913</v>
      </c>
      <c r="N31" s="153"/>
      <c r="O31" s="154">
        <f t="shared" si="3"/>
        <v>0</v>
      </c>
    </row>
    <row r="32" ht="17.3" customHeight="1" spans="1:15">
      <c r="A32" s="82"/>
      <c r="B32" s="17">
        <v>4</v>
      </c>
      <c r="C32" s="18" t="s">
        <v>26</v>
      </c>
      <c r="D32" s="138" t="s">
        <v>338</v>
      </c>
      <c r="E32" s="95">
        <v>77416.59</v>
      </c>
      <c r="F32" s="21">
        <v>1423</v>
      </c>
      <c r="G32" s="22">
        <v>24</v>
      </c>
      <c r="H32" s="23">
        <v>9</v>
      </c>
      <c r="I32" s="23">
        <v>15</v>
      </c>
      <c r="J32" s="21">
        <v>34152</v>
      </c>
      <c r="K32" s="100">
        <v>1.062</v>
      </c>
      <c r="L32" s="153">
        <f t="shared" si="6"/>
        <v>0.512578116651286</v>
      </c>
      <c r="M32" s="154">
        <f t="shared" si="1"/>
        <v>17505.5678398747</v>
      </c>
      <c r="N32" s="153"/>
      <c r="O32" s="154">
        <f t="shared" si="3"/>
        <v>0</v>
      </c>
    </row>
    <row r="33" ht="17.3" customHeight="1" spans="1:15">
      <c r="A33" s="82"/>
      <c r="B33" s="82"/>
      <c r="C33" s="28" t="s">
        <v>329</v>
      </c>
      <c r="D33" s="28"/>
      <c r="E33" s="96">
        <v>151033.74</v>
      </c>
      <c r="F33" s="26">
        <v>1602</v>
      </c>
      <c r="G33" s="27">
        <v>23</v>
      </c>
      <c r="H33" s="28" t="s">
        <v>29</v>
      </c>
      <c r="I33" s="28" t="s">
        <v>29</v>
      </c>
      <c r="J33" s="133">
        <f>M33</f>
        <v>37128.0882470367</v>
      </c>
      <c r="K33" s="57">
        <v>1.062</v>
      </c>
      <c r="L33" s="153">
        <f>SUM(L29:L32)</f>
        <v>1</v>
      </c>
      <c r="M33" s="127">
        <f>SUM(M29:M32)</f>
        <v>37128.0882470367</v>
      </c>
      <c r="N33" s="153">
        <f>E33/$E$76</f>
        <v>0.108227384956343</v>
      </c>
      <c r="O33" s="154">
        <f t="shared" si="3"/>
        <v>4018.27589940513</v>
      </c>
    </row>
    <row r="34" ht="17.3" customHeight="1" spans="1:15">
      <c r="A34" s="143" t="s">
        <v>339</v>
      </c>
      <c r="B34" s="17">
        <v>1</v>
      </c>
      <c r="C34" s="18" t="s">
        <v>20</v>
      </c>
      <c r="D34" s="138" t="s">
        <v>340</v>
      </c>
      <c r="E34" s="95">
        <v>21272.56</v>
      </c>
      <c r="F34" s="97">
        <v>1266</v>
      </c>
      <c r="G34" s="23">
        <v>27</v>
      </c>
      <c r="H34" s="23">
        <v>9</v>
      </c>
      <c r="I34" s="23">
        <v>18</v>
      </c>
      <c r="J34" s="97">
        <v>34182</v>
      </c>
      <c r="K34" s="100">
        <v>1.062</v>
      </c>
      <c r="L34" s="153">
        <f t="shared" ref="L34:L37" si="7">E34/$E$38</f>
        <v>0.191071985140035</v>
      </c>
      <c r="M34" s="154">
        <f t="shared" si="1"/>
        <v>6531.22259605668</v>
      </c>
      <c r="N34" s="153"/>
      <c r="O34" s="154">
        <f t="shared" si="3"/>
        <v>0</v>
      </c>
    </row>
    <row r="35" ht="17.3" customHeight="1" spans="1:15">
      <c r="A35" s="144"/>
      <c r="B35" s="17">
        <v>2</v>
      </c>
      <c r="C35" s="18" t="s">
        <v>22</v>
      </c>
      <c r="D35" s="138" t="s">
        <v>341</v>
      </c>
      <c r="E35" s="95">
        <v>53279.05</v>
      </c>
      <c r="F35" s="97">
        <v>1348</v>
      </c>
      <c r="G35" s="23">
        <v>26</v>
      </c>
      <c r="H35" s="23">
        <v>8</v>
      </c>
      <c r="I35" s="23">
        <v>18</v>
      </c>
      <c r="J35" s="97">
        <v>35048</v>
      </c>
      <c r="K35" s="100">
        <v>1.062</v>
      </c>
      <c r="L35" s="153">
        <f t="shared" si="7"/>
        <v>0.478557063647967</v>
      </c>
      <c r="M35" s="154">
        <f t="shared" si="1"/>
        <v>16772.4679667339</v>
      </c>
      <c r="N35" s="153"/>
      <c r="O35" s="154">
        <f t="shared" si="3"/>
        <v>0</v>
      </c>
    </row>
    <row r="36" ht="17.3" customHeight="1" spans="1:15">
      <c r="A36" s="144"/>
      <c r="B36" s="17">
        <v>3</v>
      </c>
      <c r="C36" s="18" t="s">
        <v>24</v>
      </c>
      <c r="D36" s="138" t="s">
        <v>342</v>
      </c>
      <c r="E36" s="95">
        <v>24929.05</v>
      </c>
      <c r="F36" s="97">
        <v>1460</v>
      </c>
      <c r="G36" s="23">
        <v>26</v>
      </c>
      <c r="H36" s="23">
        <v>9</v>
      </c>
      <c r="I36" s="23">
        <v>17</v>
      </c>
      <c r="J36" s="97">
        <v>37960</v>
      </c>
      <c r="K36" s="100">
        <v>1.062</v>
      </c>
      <c r="L36" s="153">
        <f t="shared" si="7"/>
        <v>0.223914896521866</v>
      </c>
      <c r="M36" s="154">
        <f t="shared" si="1"/>
        <v>8499.80947197005</v>
      </c>
      <c r="N36" s="153"/>
      <c r="O36" s="154">
        <f t="shared" si="3"/>
        <v>0</v>
      </c>
    </row>
    <row r="37" ht="17.3" customHeight="1" spans="1:15">
      <c r="A37" s="144"/>
      <c r="B37" s="17">
        <v>4</v>
      </c>
      <c r="C37" s="18" t="s">
        <v>26</v>
      </c>
      <c r="D37" s="138" t="s">
        <v>343</v>
      </c>
      <c r="E37" s="95">
        <v>11852.04</v>
      </c>
      <c r="F37" s="97">
        <v>2025</v>
      </c>
      <c r="G37" s="23">
        <v>23</v>
      </c>
      <c r="H37" s="23">
        <v>8</v>
      </c>
      <c r="I37" s="23">
        <v>15</v>
      </c>
      <c r="J37" s="97">
        <v>46575</v>
      </c>
      <c r="K37" s="100">
        <v>1.062</v>
      </c>
      <c r="L37" s="153">
        <f t="shared" si="7"/>
        <v>0.106456054690131</v>
      </c>
      <c r="M37" s="154">
        <f t="shared" si="1"/>
        <v>4958.19074719287</v>
      </c>
      <c r="N37" s="153"/>
      <c r="O37" s="154">
        <f t="shared" si="3"/>
        <v>0</v>
      </c>
    </row>
    <row r="38" ht="17.3" customHeight="1" spans="1:15">
      <c r="A38" s="145"/>
      <c r="B38" s="82"/>
      <c r="C38" s="28" t="s">
        <v>329</v>
      </c>
      <c r="D38" s="28"/>
      <c r="E38" s="96">
        <v>111332.7</v>
      </c>
      <c r="F38" s="26">
        <v>1429</v>
      </c>
      <c r="G38" s="27">
        <v>26</v>
      </c>
      <c r="H38" s="28" t="s">
        <v>29</v>
      </c>
      <c r="I38" s="28" t="s">
        <v>29</v>
      </c>
      <c r="J38" s="133">
        <f>M38</f>
        <v>36761.6907819536</v>
      </c>
      <c r="K38" s="57">
        <v>1.062</v>
      </c>
      <c r="L38" s="153">
        <f>SUM(L34:L37)</f>
        <v>1</v>
      </c>
      <c r="M38" s="127">
        <f>SUM(M34:M37)</f>
        <v>36761.6907819536</v>
      </c>
      <c r="N38" s="153">
        <f>E38/$E$76</f>
        <v>0.0797785116168684</v>
      </c>
      <c r="O38" s="154">
        <f t="shared" si="3"/>
        <v>2932.7929751038</v>
      </c>
    </row>
    <row r="39" ht="15.4" customHeight="1" spans="1:15">
      <c r="A39" s="134" t="s">
        <v>344</v>
      </c>
      <c r="B39" s="17">
        <v>1</v>
      </c>
      <c r="C39" s="18" t="s">
        <v>20</v>
      </c>
      <c r="D39" s="138" t="s">
        <v>345</v>
      </c>
      <c r="E39" s="95">
        <v>3207.78</v>
      </c>
      <c r="F39" s="21">
        <v>1294</v>
      </c>
      <c r="G39" s="22">
        <v>26</v>
      </c>
      <c r="H39" s="23">
        <v>9</v>
      </c>
      <c r="I39" s="23">
        <v>17</v>
      </c>
      <c r="J39" s="21">
        <v>33644</v>
      </c>
      <c r="K39" s="100">
        <v>1.062</v>
      </c>
      <c r="L39" s="153">
        <f t="shared" ref="L39:L43" si="8">E39/$E$44</f>
        <v>0.0318323850442628</v>
      </c>
      <c r="M39" s="154">
        <f t="shared" ref="M39:M74" si="9">J39*L39</f>
        <v>1070.96876242918</v>
      </c>
      <c r="N39" s="153"/>
      <c r="O39" s="154">
        <f t="shared" si="3"/>
        <v>0</v>
      </c>
    </row>
    <row r="40" s="3" customFormat="1" ht="15.4" customHeight="1" spans="1:15">
      <c r="A40" s="134"/>
      <c r="B40" s="17">
        <v>2</v>
      </c>
      <c r="C40" s="18" t="s">
        <v>22</v>
      </c>
      <c r="D40" s="138" t="s">
        <v>346</v>
      </c>
      <c r="E40" s="95">
        <v>10250.98</v>
      </c>
      <c r="F40" s="21">
        <v>1319</v>
      </c>
      <c r="G40" s="22">
        <v>25</v>
      </c>
      <c r="H40" s="23">
        <v>9</v>
      </c>
      <c r="I40" s="23">
        <v>16</v>
      </c>
      <c r="J40" s="21">
        <v>32975</v>
      </c>
      <c r="K40" s="157">
        <v>1.062</v>
      </c>
      <c r="L40" s="153">
        <f t="shared" si="8"/>
        <v>0.101725536801475</v>
      </c>
      <c r="M40" s="154">
        <f t="shared" si="9"/>
        <v>3354.39957602865</v>
      </c>
      <c r="N40" s="153"/>
      <c r="O40" s="154">
        <f t="shared" si="3"/>
        <v>0</v>
      </c>
    </row>
    <row r="41" ht="15.4" customHeight="1" spans="1:15">
      <c r="A41" s="134"/>
      <c r="B41" s="17">
        <v>3</v>
      </c>
      <c r="C41" s="18" t="s">
        <v>24</v>
      </c>
      <c r="D41" s="138" t="s">
        <v>332</v>
      </c>
      <c r="E41" s="95">
        <v>37552.46</v>
      </c>
      <c r="F41" s="21">
        <v>1274</v>
      </c>
      <c r="G41" s="22">
        <v>25</v>
      </c>
      <c r="H41" s="23">
        <v>9</v>
      </c>
      <c r="I41" s="23">
        <v>16</v>
      </c>
      <c r="J41" s="21">
        <v>31850</v>
      </c>
      <c r="K41" s="100">
        <v>1.062</v>
      </c>
      <c r="L41" s="153">
        <f t="shared" si="8"/>
        <v>0.372651605184668</v>
      </c>
      <c r="M41" s="154">
        <f t="shared" si="9"/>
        <v>11868.9536251317</v>
      </c>
      <c r="N41" s="153"/>
      <c r="O41" s="154">
        <f t="shared" si="3"/>
        <v>0</v>
      </c>
    </row>
    <row r="42" ht="15.4" customHeight="1" spans="1:15">
      <c r="A42" s="134"/>
      <c r="B42" s="17">
        <v>4</v>
      </c>
      <c r="C42" s="18" t="s">
        <v>26</v>
      </c>
      <c r="D42" s="138" t="s">
        <v>347</v>
      </c>
      <c r="E42" s="95">
        <v>47122.4</v>
      </c>
      <c r="F42" s="21">
        <v>1017</v>
      </c>
      <c r="G42" s="22">
        <v>22</v>
      </c>
      <c r="H42" s="23">
        <v>8</v>
      </c>
      <c r="I42" s="23">
        <v>14</v>
      </c>
      <c r="J42" s="21">
        <v>22374</v>
      </c>
      <c r="K42" s="100">
        <v>1.062</v>
      </c>
      <c r="L42" s="153">
        <f t="shared" si="8"/>
        <v>0.46761884574683</v>
      </c>
      <c r="M42" s="154">
        <f t="shared" si="9"/>
        <v>10462.5040547396</v>
      </c>
      <c r="N42" s="153"/>
      <c r="O42" s="154">
        <f t="shared" si="3"/>
        <v>0</v>
      </c>
    </row>
    <row r="43" ht="15.4" customHeight="1" spans="1:15">
      <c r="A43" s="134"/>
      <c r="B43" s="17">
        <v>5</v>
      </c>
      <c r="C43" s="18" t="s">
        <v>57</v>
      </c>
      <c r="D43" s="142" t="s">
        <v>348</v>
      </c>
      <c r="E43" s="95">
        <v>2637.34</v>
      </c>
      <c r="F43" s="21">
        <v>1244</v>
      </c>
      <c r="G43" s="22">
        <v>23</v>
      </c>
      <c r="H43" s="23">
        <v>8</v>
      </c>
      <c r="I43" s="23">
        <v>15</v>
      </c>
      <c r="J43" s="21">
        <v>28612</v>
      </c>
      <c r="K43" s="100">
        <v>1.062</v>
      </c>
      <c r="L43" s="153">
        <f t="shared" si="8"/>
        <v>0.0261716272227634</v>
      </c>
      <c r="M43" s="154">
        <f t="shared" si="9"/>
        <v>748.822598097706</v>
      </c>
      <c r="N43" s="153"/>
      <c r="O43" s="154">
        <f t="shared" si="3"/>
        <v>0</v>
      </c>
    </row>
    <row r="44" ht="15.4" customHeight="1" spans="1:15">
      <c r="A44" s="134"/>
      <c r="B44" s="17"/>
      <c r="C44" s="28" t="s">
        <v>329</v>
      </c>
      <c r="D44" s="28"/>
      <c r="E44" s="96">
        <v>100770.96</v>
      </c>
      <c r="F44" s="26">
        <v>1158</v>
      </c>
      <c r="G44" s="27">
        <v>24</v>
      </c>
      <c r="H44" s="28" t="s">
        <v>29</v>
      </c>
      <c r="I44" s="28" t="s">
        <v>29</v>
      </c>
      <c r="J44" s="133">
        <f>M44</f>
        <v>27505.6486164268</v>
      </c>
      <c r="K44" s="57">
        <v>1.062</v>
      </c>
      <c r="L44" s="153">
        <f>SUM(L39:L43)</f>
        <v>1</v>
      </c>
      <c r="M44" s="127">
        <f>SUM(M39:M43)</f>
        <v>27505.6486164268</v>
      </c>
      <c r="N44" s="153">
        <f>E44/$E$76</f>
        <v>0.0722102060131747</v>
      </c>
      <c r="O44" s="154">
        <f t="shared" si="3"/>
        <v>1986.18855311817</v>
      </c>
    </row>
    <row r="45" ht="15.4" customHeight="1" spans="1:15">
      <c r="A45" s="82" t="s">
        <v>349</v>
      </c>
      <c r="B45" s="17">
        <v>1</v>
      </c>
      <c r="C45" s="18" t="s">
        <v>20</v>
      </c>
      <c r="D45" s="138" t="s">
        <v>350</v>
      </c>
      <c r="E45" s="95">
        <v>33644.31868795</v>
      </c>
      <c r="F45" s="21">
        <v>1257</v>
      </c>
      <c r="G45" s="22">
        <v>23</v>
      </c>
      <c r="H45" s="23">
        <v>8</v>
      </c>
      <c r="I45" s="23">
        <v>15</v>
      </c>
      <c r="J45" s="21">
        <v>28911</v>
      </c>
      <c r="K45" s="100">
        <v>1.062</v>
      </c>
      <c r="L45" s="153">
        <f t="shared" ref="L45:L49" si="10">E45/$E$50</f>
        <v>0.326268609273036</v>
      </c>
      <c r="M45" s="154">
        <f t="shared" si="9"/>
        <v>9432.75176269274</v>
      </c>
      <c r="N45" s="153"/>
      <c r="O45" s="154">
        <f t="shared" ref="O45:O75" si="11">M45*N45</f>
        <v>0</v>
      </c>
    </row>
    <row r="46" ht="15.4" customHeight="1" spans="1:15">
      <c r="A46" s="82"/>
      <c r="B46" s="17">
        <v>2</v>
      </c>
      <c r="C46" s="18" t="s">
        <v>22</v>
      </c>
      <c r="D46" s="138" t="s">
        <v>351</v>
      </c>
      <c r="E46" s="95">
        <v>25210.196581</v>
      </c>
      <c r="F46" s="21">
        <v>1510</v>
      </c>
      <c r="G46" s="22">
        <v>23</v>
      </c>
      <c r="H46" s="23">
        <v>8</v>
      </c>
      <c r="I46" s="23">
        <v>15</v>
      </c>
      <c r="J46" s="21">
        <v>34730</v>
      </c>
      <c r="K46" s="100">
        <v>1.062</v>
      </c>
      <c r="L46" s="153">
        <f t="shared" si="10"/>
        <v>0.244478001004332</v>
      </c>
      <c r="M46" s="154">
        <f t="shared" si="9"/>
        <v>8490.72097488046</v>
      </c>
      <c r="N46" s="153"/>
      <c r="O46" s="154">
        <f t="shared" si="11"/>
        <v>0</v>
      </c>
    </row>
    <row r="47" ht="15.4" customHeight="1" spans="1:15">
      <c r="A47" s="82"/>
      <c r="B47" s="17">
        <v>3</v>
      </c>
      <c r="C47" s="18" t="s">
        <v>24</v>
      </c>
      <c r="D47" s="138" t="s">
        <v>352</v>
      </c>
      <c r="E47" s="95">
        <v>21660.8783596</v>
      </c>
      <c r="F47" s="21">
        <v>1800</v>
      </c>
      <c r="G47" s="22">
        <v>24</v>
      </c>
      <c r="H47" s="23">
        <v>8</v>
      </c>
      <c r="I47" s="23">
        <v>16</v>
      </c>
      <c r="J47" s="21">
        <v>43200</v>
      </c>
      <c r="K47" s="100">
        <v>1.062</v>
      </c>
      <c r="L47" s="153">
        <f t="shared" si="10"/>
        <v>0.210058189127494</v>
      </c>
      <c r="M47" s="154">
        <f t="shared" si="9"/>
        <v>9074.51377030775</v>
      </c>
      <c r="N47" s="153"/>
      <c r="O47" s="154">
        <f t="shared" si="11"/>
        <v>0</v>
      </c>
    </row>
    <row r="48" ht="15.4" customHeight="1" spans="1:15">
      <c r="A48" s="82"/>
      <c r="B48" s="17">
        <v>4</v>
      </c>
      <c r="C48" s="18" t="s">
        <v>26</v>
      </c>
      <c r="D48" s="146" t="s">
        <v>64</v>
      </c>
      <c r="E48" s="95">
        <v>2309.81768545</v>
      </c>
      <c r="F48" s="21">
        <v>1947</v>
      </c>
      <c r="G48" s="22">
        <v>26</v>
      </c>
      <c r="H48" s="23">
        <v>9</v>
      </c>
      <c r="I48" s="23">
        <v>17</v>
      </c>
      <c r="J48" s="21">
        <v>50622</v>
      </c>
      <c r="K48" s="100">
        <v>1.062</v>
      </c>
      <c r="L48" s="153">
        <f t="shared" si="10"/>
        <v>0.0223996512129089</v>
      </c>
      <c r="M48" s="154">
        <f t="shared" si="9"/>
        <v>1133.91514369988</v>
      </c>
      <c r="N48" s="153"/>
      <c r="O48" s="154">
        <f t="shared" si="11"/>
        <v>0</v>
      </c>
    </row>
    <row r="49" ht="15.4" customHeight="1" spans="1:15">
      <c r="A49" s="82"/>
      <c r="B49" s="17">
        <v>5</v>
      </c>
      <c r="C49" s="18" t="s">
        <v>57</v>
      </c>
      <c r="D49" s="138" t="s">
        <v>353</v>
      </c>
      <c r="E49" s="95">
        <v>20293.255286</v>
      </c>
      <c r="F49" s="21">
        <v>1610</v>
      </c>
      <c r="G49" s="22">
        <v>24</v>
      </c>
      <c r="H49" s="23">
        <v>8</v>
      </c>
      <c r="I49" s="23">
        <v>16</v>
      </c>
      <c r="J49" s="21">
        <v>38640</v>
      </c>
      <c r="K49" s="100">
        <v>1.062</v>
      </c>
      <c r="L49" s="153">
        <f t="shared" si="10"/>
        <v>0.196795549382229</v>
      </c>
      <c r="M49" s="154">
        <f t="shared" si="9"/>
        <v>7604.18002812932</v>
      </c>
      <c r="N49" s="153"/>
      <c r="O49" s="154">
        <f t="shared" si="11"/>
        <v>0</v>
      </c>
    </row>
    <row r="50" ht="15.4" customHeight="1" spans="1:15">
      <c r="A50" s="82"/>
      <c r="B50" s="82"/>
      <c r="C50" s="28" t="s">
        <v>329</v>
      </c>
      <c r="D50" s="28"/>
      <c r="E50" s="96">
        <v>103118.4666</v>
      </c>
      <c r="F50" s="26">
        <v>1518</v>
      </c>
      <c r="G50" s="27">
        <v>23</v>
      </c>
      <c r="H50" s="28" t="s">
        <v>29</v>
      </c>
      <c r="I50" s="28" t="s">
        <v>29</v>
      </c>
      <c r="J50" s="133">
        <f>M50</f>
        <v>35736.0816797101</v>
      </c>
      <c r="K50" s="57">
        <v>1.062</v>
      </c>
      <c r="L50" s="153">
        <f>SUM(L45:L49)</f>
        <v>1</v>
      </c>
      <c r="M50" s="127">
        <f>SUM(M45:M49)</f>
        <v>35736.0816797101</v>
      </c>
      <c r="N50" s="153">
        <f>E50/$E$76</f>
        <v>0.0738923765035946</v>
      </c>
      <c r="O50" s="154">
        <f t="shared" si="11"/>
        <v>2640.62400224035</v>
      </c>
    </row>
    <row r="51" ht="15.4" customHeight="1" spans="1:15">
      <c r="A51" s="82" t="s">
        <v>354</v>
      </c>
      <c r="B51" s="17">
        <v>1</v>
      </c>
      <c r="C51" s="18" t="s">
        <v>20</v>
      </c>
      <c r="D51" s="138" t="s">
        <v>350</v>
      </c>
      <c r="E51" s="95">
        <v>23246.37</v>
      </c>
      <c r="F51" s="97">
        <v>1036</v>
      </c>
      <c r="G51" s="23">
        <v>26</v>
      </c>
      <c r="H51" s="23">
        <v>8</v>
      </c>
      <c r="I51" s="23">
        <v>18</v>
      </c>
      <c r="J51" s="97">
        <v>26936</v>
      </c>
      <c r="K51" s="100">
        <v>1.062</v>
      </c>
      <c r="L51" s="153">
        <f t="shared" ref="L51:L55" si="12">E51/$E$56</f>
        <v>0.143985091592534</v>
      </c>
      <c r="M51" s="154">
        <f t="shared" si="9"/>
        <v>3878.3824271365</v>
      </c>
      <c r="N51" s="153"/>
      <c r="O51" s="154">
        <f t="shared" si="11"/>
        <v>0</v>
      </c>
    </row>
    <row r="52" ht="15.4" customHeight="1" spans="1:15">
      <c r="A52" s="82"/>
      <c r="B52" s="17">
        <v>2</v>
      </c>
      <c r="C52" s="18" t="s">
        <v>22</v>
      </c>
      <c r="D52" s="138" t="s">
        <v>355</v>
      </c>
      <c r="E52" s="95">
        <v>33836.48</v>
      </c>
      <c r="F52" s="97">
        <v>1270</v>
      </c>
      <c r="G52" s="23">
        <v>26</v>
      </c>
      <c r="H52" s="23">
        <v>8</v>
      </c>
      <c r="I52" s="23">
        <v>18</v>
      </c>
      <c r="J52" s="97">
        <v>33020</v>
      </c>
      <c r="K52" s="100">
        <v>1.062</v>
      </c>
      <c r="L52" s="153">
        <f t="shared" si="12"/>
        <v>0.209578900790487</v>
      </c>
      <c r="M52" s="154">
        <f t="shared" si="9"/>
        <v>6920.29530410188</v>
      </c>
      <c r="N52" s="153"/>
      <c r="O52" s="154">
        <f t="shared" si="11"/>
        <v>0</v>
      </c>
    </row>
    <row r="53" ht="15.4" customHeight="1" spans="1:15">
      <c r="A53" s="82"/>
      <c r="B53" s="17">
        <v>3</v>
      </c>
      <c r="C53" s="18" t="s">
        <v>24</v>
      </c>
      <c r="D53" s="138" t="s">
        <v>356</v>
      </c>
      <c r="E53" s="95">
        <v>13591.04</v>
      </c>
      <c r="F53" s="97">
        <v>1614</v>
      </c>
      <c r="G53" s="23">
        <v>27</v>
      </c>
      <c r="H53" s="23">
        <v>8</v>
      </c>
      <c r="I53" s="23">
        <v>19</v>
      </c>
      <c r="J53" s="97">
        <v>43578</v>
      </c>
      <c r="K53" s="100">
        <v>1.062</v>
      </c>
      <c r="L53" s="153">
        <f t="shared" si="12"/>
        <v>0.0841811921275363</v>
      </c>
      <c r="M53" s="154">
        <f t="shared" si="9"/>
        <v>3668.44799053378</v>
      </c>
      <c r="N53" s="153"/>
      <c r="O53" s="154">
        <f t="shared" si="11"/>
        <v>0</v>
      </c>
    </row>
    <row r="54" ht="15.4" customHeight="1" spans="1:15">
      <c r="A54" s="82"/>
      <c r="B54" s="17">
        <v>4</v>
      </c>
      <c r="C54" s="18" t="s">
        <v>26</v>
      </c>
      <c r="D54" s="138" t="s">
        <v>351</v>
      </c>
      <c r="E54" s="95">
        <v>41860.35</v>
      </c>
      <c r="F54" s="97">
        <v>1163</v>
      </c>
      <c r="G54" s="23">
        <v>26</v>
      </c>
      <c r="H54" s="23">
        <v>8</v>
      </c>
      <c r="I54" s="23">
        <v>18</v>
      </c>
      <c r="J54" s="97">
        <v>30238</v>
      </c>
      <c r="K54" s="100">
        <v>1.062</v>
      </c>
      <c r="L54" s="153">
        <f t="shared" si="12"/>
        <v>0.259277742238704</v>
      </c>
      <c r="M54" s="154">
        <f t="shared" si="9"/>
        <v>7840.04036981393</v>
      </c>
      <c r="N54" s="153"/>
      <c r="O54" s="154">
        <f t="shared" si="11"/>
        <v>0</v>
      </c>
    </row>
    <row r="55" ht="15.4" customHeight="1" spans="1:15">
      <c r="A55" s="82"/>
      <c r="B55" s="17">
        <v>5</v>
      </c>
      <c r="C55" s="18" t="s">
        <v>57</v>
      </c>
      <c r="D55" s="138" t="s">
        <v>357</v>
      </c>
      <c r="E55" s="95">
        <v>48915.6</v>
      </c>
      <c r="F55" s="97">
        <v>1165</v>
      </c>
      <c r="G55" s="23">
        <v>27</v>
      </c>
      <c r="H55" s="23">
        <v>8</v>
      </c>
      <c r="I55" s="23">
        <v>19</v>
      </c>
      <c r="J55" s="97">
        <v>31455</v>
      </c>
      <c r="K55" s="100">
        <v>1.062</v>
      </c>
      <c r="L55" s="153">
        <f t="shared" si="12"/>
        <v>0.302977073250738</v>
      </c>
      <c r="M55" s="154">
        <f t="shared" si="9"/>
        <v>9530.14383910198</v>
      </c>
      <c r="N55" s="153"/>
      <c r="O55" s="154">
        <f t="shared" si="11"/>
        <v>0</v>
      </c>
    </row>
    <row r="56" ht="15.4" customHeight="1" spans="1:15">
      <c r="A56" s="82"/>
      <c r="B56" s="82"/>
      <c r="C56" s="28" t="s">
        <v>329</v>
      </c>
      <c r="D56" s="28"/>
      <c r="E56" s="96">
        <v>161449.84</v>
      </c>
      <c r="F56" s="26">
        <v>1206</v>
      </c>
      <c r="G56" s="27">
        <v>26</v>
      </c>
      <c r="H56" s="28" t="s">
        <v>29</v>
      </c>
      <c r="I56" s="28" t="s">
        <v>29</v>
      </c>
      <c r="J56" s="133">
        <f>M56</f>
        <v>31837.3099306881</v>
      </c>
      <c r="K56" s="57">
        <v>1.062</v>
      </c>
      <c r="L56" s="153">
        <f>SUM(L51:L55)</f>
        <v>1</v>
      </c>
      <c r="M56" s="127">
        <f>SUM(M51:M55)</f>
        <v>31837.3099306881</v>
      </c>
      <c r="N56" s="153">
        <f>E56/$E$76</f>
        <v>0.115691328207989</v>
      </c>
      <c r="O56" s="154">
        <f t="shared" si="11"/>
        <v>3683.30067245069</v>
      </c>
    </row>
    <row r="57" ht="15.4" customHeight="1" spans="1:15">
      <c r="A57" s="82" t="s">
        <v>358</v>
      </c>
      <c r="B57" s="17">
        <v>1</v>
      </c>
      <c r="C57" s="18" t="s">
        <v>20</v>
      </c>
      <c r="D57" s="138" t="s">
        <v>359</v>
      </c>
      <c r="E57" s="95">
        <v>37257.89</v>
      </c>
      <c r="F57" s="21">
        <v>1233</v>
      </c>
      <c r="G57" s="22">
        <v>16</v>
      </c>
      <c r="H57" s="23">
        <v>7</v>
      </c>
      <c r="I57" s="23">
        <v>9</v>
      </c>
      <c r="J57" s="21">
        <v>19728</v>
      </c>
      <c r="K57" s="100">
        <v>1.062</v>
      </c>
      <c r="L57" s="153">
        <f t="shared" ref="L57:L60" si="13">E57/$E$61</f>
        <v>0.282265082074395</v>
      </c>
      <c r="M57" s="154">
        <f t="shared" si="9"/>
        <v>5568.52553916366</v>
      </c>
      <c r="N57" s="153"/>
      <c r="O57" s="154">
        <f t="shared" si="11"/>
        <v>0</v>
      </c>
    </row>
    <row r="58" ht="15.4" customHeight="1" spans="1:15">
      <c r="A58" s="82"/>
      <c r="B58" s="17">
        <v>2</v>
      </c>
      <c r="C58" s="18" t="s">
        <v>22</v>
      </c>
      <c r="D58" s="142" t="s">
        <v>209</v>
      </c>
      <c r="E58" s="95">
        <v>36631.96</v>
      </c>
      <c r="F58" s="21">
        <v>1202</v>
      </c>
      <c r="G58" s="22">
        <v>18</v>
      </c>
      <c r="H58" s="23">
        <v>8</v>
      </c>
      <c r="I58" s="23">
        <v>10</v>
      </c>
      <c r="J58" s="21">
        <v>21636</v>
      </c>
      <c r="K58" s="100">
        <v>1.062</v>
      </c>
      <c r="L58" s="153">
        <f t="shared" si="13"/>
        <v>0.277523048029449</v>
      </c>
      <c r="M58" s="154">
        <f t="shared" si="9"/>
        <v>6004.48866716517</v>
      </c>
      <c r="N58" s="153"/>
      <c r="O58" s="154">
        <f t="shared" si="11"/>
        <v>0</v>
      </c>
    </row>
    <row r="59" ht="15.4" customHeight="1" spans="1:15">
      <c r="A59" s="82"/>
      <c r="B59" s="17">
        <v>3</v>
      </c>
      <c r="C59" s="18" t="s">
        <v>24</v>
      </c>
      <c r="D59" s="138" t="s">
        <v>360</v>
      </c>
      <c r="E59" s="95">
        <v>11153.67</v>
      </c>
      <c r="F59" s="21">
        <v>1379</v>
      </c>
      <c r="G59" s="22">
        <v>27</v>
      </c>
      <c r="H59" s="23">
        <v>10</v>
      </c>
      <c r="I59" s="23">
        <v>17</v>
      </c>
      <c r="J59" s="21">
        <v>37233</v>
      </c>
      <c r="K59" s="100">
        <v>1.062</v>
      </c>
      <c r="L59" s="153">
        <f t="shared" si="13"/>
        <v>0.0844999965908084</v>
      </c>
      <c r="M59" s="154">
        <f t="shared" si="9"/>
        <v>3146.18837306557</v>
      </c>
      <c r="N59" s="153"/>
      <c r="O59" s="154">
        <f t="shared" si="11"/>
        <v>0</v>
      </c>
    </row>
    <row r="60" ht="15.4" customHeight="1" spans="1:15">
      <c r="A60" s="82"/>
      <c r="B60" s="17">
        <v>4</v>
      </c>
      <c r="C60" s="18" t="s">
        <v>26</v>
      </c>
      <c r="D60" s="138" t="s">
        <v>361</v>
      </c>
      <c r="E60" s="95">
        <v>46952.58</v>
      </c>
      <c r="F60" s="21">
        <v>1202</v>
      </c>
      <c r="G60" s="22">
        <v>17</v>
      </c>
      <c r="H60" s="23">
        <v>8</v>
      </c>
      <c r="I60" s="23">
        <v>9</v>
      </c>
      <c r="J60" s="21">
        <v>20434</v>
      </c>
      <c r="K60" s="100">
        <v>1.062</v>
      </c>
      <c r="L60" s="153">
        <f t="shared" si="13"/>
        <v>0.355711873305348</v>
      </c>
      <c r="M60" s="154">
        <f t="shared" si="9"/>
        <v>7268.61641912147</v>
      </c>
      <c r="N60" s="153"/>
      <c r="O60" s="154">
        <f t="shared" si="11"/>
        <v>0</v>
      </c>
    </row>
    <row r="61" ht="15.4" customHeight="1" spans="1:15">
      <c r="A61" s="82"/>
      <c r="B61" s="82"/>
      <c r="C61" s="28" t="s">
        <v>329</v>
      </c>
      <c r="D61" s="28"/>
      <c r="E61" s="96">
        <v>131996.1</v>
      </c>
      <c r="F61" s="26">
        <v>1226</v>
      </c>
      <c r="G61" s="27">
        <v>18</v>
      </c>
      <c r="H61" s="28" t="s">
        <v>29</v>
      </c>
      <c r="I61" s="28" t="s">
        <v>29</v>
      </c>
      <c r="J61" s="133">
        <f>M61</f>
        <v>21987.8189985159</v>
      </c>
      <c r="K61" s="57">
        <v>1.062</v>
      </c>
      <c r="L61" s="153">
        <f>SUM(L57:L60)</f>
        <v>1</v>
      </c>
      <c r="M61" s="127">
        <f>SUM(M57:M60)</f>
        <v>21987.8189985159</v>
      </c>
      <c r="N61" s="153">
        <f>E61/$E$76</f>
        <v>0.0945854398324241</v>
      </c>
      <c r="O61" s="154">
        <f t="shared" si="11"/>
        <v>2079.72753093035</v>
      </c>
    </row>
    <row r="62" ht="15.4" customHeight="1" spans="1:15">
      <c r="A62" s="82" t="s">
        <v>362</v>
      </c>
      <c r="B62" s="17">
        <v>1</v>
      </c>
      <c r="C62" s="18" t="s">
        <v>20</v>
      </c>
      <c r="D62" s="138" t="s">
        <v>363</v>
      </c>
      <c r="E62" s="95">
        <v>29875.72</v>
      </c>
      <c r="F62" s="21">
        <v>1461</v>
      </c>
      <c r="G62" s="22">
        <v>25</v>
      </c>
      <c r="H62" s="23">
        <v>9</v>
      </c>
      <c r="I62" s="23">
        <v>16</v>
      </c>
      <c r="J62" s="21">
        <v>36525</v>
      </c>
      <c r="K62" s="100">
        <v>1.062</v>
      </c>
      <c r="L62" s="153">
        <f t="shared" ref="L62:L67" si="14">E62/$E$68</f>
        <v>0.11721257442672</v>
      </c>
      <c r="M62" s="154">
        <f t="shared" si="9"/>
        <v>4281.18928093594</v>
      </c>
      <c r="N62" s="153"/>
      <c r="O62" s="154">
        <f t="shared" si="11"/>
        <v>0</v>
      </c>
    </row>
    <row r="63" ht="15.4" customHeight="1" spans="1:15">
      <c r="A63" s="82"/>
      <c r="B63" s="17">
        <v>2</v>
      </c>
      <c r="C63" s="18" t="s">
        <v>22</v>
      </c>
      <c r="D63" s="142" t="s">
        <v>364</v>
      </c>
      <c r="E63" s="95">
        <v>31905.54</v>
      </c>
      <c r="F63" s="21">
        <v>1366</v>
      </c>
      <c r="G63" s="22">
        <v>23</v>
      </c>
      <c r="H63" s="23">
        <v>9</v>
      </c>
      <c r="I63" s="23">
        <v>14</v>
      </c>
      <c r="J63" s="21">
        <v>31418</v>
      </c>
      <c r="K63" s="100">
        <v>1.095</v>
      </c>
      <c r="L63" s="153">
        <f t="shared" si="14"/>
        <v>0.125176246191713</v>
      </c>
      <c r="M63" s="154">
        <f t="shared" si="9"/>
        <v>3932.78730285124</v>
      </c>
      <c r="N63" s="153"/>
      <c r="O63" s="154">
        <f t="shared" si="11"/>
        <v>0</v>
      </c>
    </row>
    <row r="64" ht="15.4" customHeight="1" spans="1:15">
      <c r="A64" s="82"/>
      <c r="B64" s="17">
        <v>3</v>
      </c>
      <c r="C64" s="18" t="s">
        <v>24</v>
      </c>
      <c r="D64" s="138" t="s">
        <v>365</v>
      </c>
      <c r="E64" s="95">
        <v>55256.72</v>
      </c>
      <c r="F64" s="21">
        <v>1387</v>
      </c>
      <c r="G64" s="22">
        <v>24</v>
      </c>
      <c r="H64" s="23">
        <v>9</v>
      </c>
      <c r="I64" s="23">
        <v>15</v>
      </c>
      <c r="J64" s="21">
        <v>33288</v>
      </c>
      <c r="K64" s="100">
        <v>1.062</v>
      </c>
      <c r="L64" s="153">
        <f t="shared" si="14"/>
        <v>0.216790839035056</v>
      </c>
      <c r="M64" s="154">
        <f t="shared" si="9"/>
        <v>7216.53344979896</v>
      </c>
      <c r="N64" s="153"/>
      <c r="O64" s="154">
        <f t="shared" si="11"/>
        <v>0</v>
      </c>
    </row>
    <row r="65" ht="15.4" customHeight="1" spans="1:15">
      <c r="A65" s="82"/>
      <c r="B65" s="17">
        <v>4</v>
      </c>
      <c r="C65" s="18" t="s">
        <v>26</v>
      </c>
      <c r="D65" s="138" t="s">
        <v>366</v>
      </c>
      <c r="E65" s="95">
        <v>61653.62</v>
      </c>
      <c r="F65" s="21">
        <v>1598</v>
      </c>
      <c r="G65" s="22">
        <v>23</v>
      </c>
      <c r="H65" s="23">
        <v>9</v>
      </c>
      <c r="I65" s="23">
        <v>14</v>
      </c>
      <c r="J65" s="21">
        <v>36754</v>
      </c>
      <c r="K65" s="100">
        <v>1.062</v>
      </c>
      <c r="L65" s="153">
        <f t="shared" si="14"/>
        <v>0.2418880456413</v>
      </c>
      <c r="M65" s="154">
        <f t="shared" si="9"/>
        <v>8890.35322950034</v>
      </c>
      <c r="N65" s="153"/>
      <c r="O65" s="154">
        <f t="shared" si="11"/>
        <v>0</v>
      </c>
    </row>
    <row r="66" ht="15.4" customHeight="1" spans="1:15">
      <c r="A66" s="82"/>
      <c r="B66" s="17">
        <v>5</v>
      </c>
      <c r="C66" s="18" t="s">
        <v>57</v>
      </c>
      <c r="D66" s="138" t="s">
        <v>367</v>
      </c>
      <c r="E66" s="95">
        <v>68350.76</v>
      </c>
      <c r="F66" s="21">
        <v>1700</v>
      </c>
      <c r="G66" s="22">
        <v>22</v>
      </c>
      <c r="H66" s="23">
        <v>9</v>
      </c>
      <c r="I66" s="23">
        <v>13</v>
      </c>
      <c r="J66" s="21">
        <v>37400</v>
      </c>
      <c r="K66" s="100">
        <v>1.062</v>
      </c>
      <c r="L66" s="153">
        <f t="shared" si="14"/>
        <v>0.268163195518731</v>
      </c>
      <c r="M66" s="154">
        <f t="shared" si="9"/>
        <v>10029.3035124005</v>
      </c>
      <c r="N66" s="153"/>
      <c r="O66" s="154">
        <f t="shared" si="11"/>
        <v>0</v>
      </c>
    </row>
    <row r="67" ht="15.4" customHeight="1" spans="1:15">
      <c r="A67" s="82"/>
      <c r="B67" s="17">
        <v>6</v>
      </c>
      <c r="C67" s="18" t="s">
        <v>94</v>
      </c>
      <c r="D67" s="142" t="s">
        <v>368</v>
      </c>
      <c r="E67" s="95">
        <v>7842.58</v>
      </c>
      <c r="F67" s="21">
        <v>1912</v>
      </c>
      <c r="G67" s="22">
        <v>23</v>
      </c>
      <c r="H67" s="23">
        <v>9</v>
      </c>
      <c r="I67" s="23">
        <v>14</v>
      </c>
      <c r="J67" s="21">
        <v>43976</v>
      </c>
      <c r="K67" s="100">
        <v>1.062</v>
      </c>
      <c r="L67" s="153">
        <f t="shared" si="14"/>
        <v>0.03076909918648</v>
      </c>
      <c r="M67" s="154">
        <f t="shared" si="9"/>
        <v>1353.10190582464</v>
      </c>
      <c r="N67" s="153"/>
      <c r="O67" s="154">
        <f t="shared" si="11"/>
        <v>0</v>
      </c>
    </row>
    <row r="68" ht="15.4" customHeight="1" spans="1:15">
      <c r="A68" s="82"/>
      <c r="B68" s="82"/>
      <c r="C68" s="28" t="s">
        <v>329</v>
      </c>
      <c r="D68" s="28"/>
      <c r="E68" s="96">
        <v>254884.94</v>
      </c>
      <c r="F68" s="26">
        <v>1544</v>
      </c>
      <c r="G68" s="27">
        <v>23</v>
      </c>
      <c r="H68" s="28" t="s">
        <v>29</v>
      </c>
      <c r="I68" s="28" t="s">
        <v>29</v>
      </c>
      <c r="J68" s="133">
        <f>M68</f>
        <v>35703.2686813117</v>
      </c>
      <c r="K68" s="57">
        <v>1.062</v>
      </c>
      <c r="L68" s="153">
        <f>SUM(L62:L67)</f>
        <v>1</v>
      </c>
      <c r="M68" s="127">
        <f>SUM(M62:M67)</f>
        <v>35703.2686813117</v>
      </c>
      <c r="N68" s="153">
        <f>E68/$E$76</f>
        <v>0.182644821752772</v>
      </c>
      <c r="O68" s="154">
        <f t="shared" si="11"/>
        <v>6521.01714428948</v>
      </c>
    </row>
    <row r="69" ht="15.4" customHeight="1" spans="1:15">
      <c r="A69" s="134" t="s">
        <v>369</v>
      </c>
      <c r="B69" s="17">
        <v>1</v>
      </c>
      <c r="C69" s="18" t="s">
        <v>20</v>
      </c>
      <c r="D69" s="138" t="s">
        <v>370</v>
      </c>
      <c r="E69" s="95">
        <v>8855.89</v>
      </c>
      <c r="F69" s="21">
        <v>1410</v>
      </c>
      <c r="G69" s="22">
        <v>28</v>
      </c>
      <c r="H69" s="23">
        <v>8</v>
      </c>
      <c r="I69" s="23">
        <v>20</v>
      </c>
      <c r="J69" s="21">
        <v>39480</v>
      </c>
      <c r="K69" s="100">
        <v>1.075</v>
      </c>
      <c r="L69" s="153">
        <f t="shared" ref="L69:L74" si="15">E69/$E$75</f>
        <v>0.144127949972528</v>
      </c>
      <c r="M69" s="154">
        <f t="shared" si="9"/>
        <v>5690.17146491541</v>
      </c>
      <c r="N69" s="153"/>
      <c r="O69" s="154">
        <f t="shared" si="11"/>
        <v>0</v>
      </c>
    </row>
    <row r="70" ht="15.4" customHeight="1" spans="1:15">
      <c r="A70" s="82"/>
      <c r="B70" s="17">
        <v>2</v>
      </c>
      <c r="C70" s="18" t="s">
        <v>22</v>
      </c>
      <c r="D70" s="138" t="s">
        <v>371</v>
      </c>
      <c r="E70" s="95">
        <v>8471.92</v>
      </c>
      <c r="F70" s="21">
        <v>1467</v>
      </c>
      <c r="G70" s="22">
        <v>28</v>
      </c>
      <c r="H70" s="23">
        <v>8</v>
      </c>
      <c r="I70" s="23">
        <v>20</v>
      </c>
      <c r="J70" s="21">
        <v>41076</v>
      </c>
      <c r="K70" s="100">
        <v>1.07</v>
      </c>
      <c r="L70" s="153">
        <f t="shared" si="15"/>
        <v>0.13787891018647</v>
      </c>
      <c r="M70" s="154">
        <f t="shared" si="9"/>
        <v>5663.51411481945</v>
      </c>
      <c r="N70" s="153"/>
      <c r="O70" s="154">
        <f t="shared" si="11"/>
        <v>0</v>
      </c>
    </row>
    <row r="71" ht="15.4" customHeight="1" spans="1:15">
      <c r="A71" s="82"/>
      <c r="B71" s="17">
        <v>3</v>
      </c>
      <c r="C71" s="18" t="s">
        <v>24</v>
      </c>
      <c r="D71" s="138" t="s">
        <v>333</v>
      </c>
      <c r="E71" s="95">
        <v>4662.21</v>
      </c>
      <c r="F71" s="21">
        <v>2471</v>
      </c>
      <c r="G71" s="22">
        <v>28</v>
      </c>
      <c r="H71" s="23">
        <v>8</v>
      </c>
      <c r="I71" s="23">
        <v>20</v>
      </c>
      <c r="J71" s="21">
        <v>69188</v>
      </c>
      <c r="K71" s="100">
        <v>1.012</v>
      </c>
      <c r="L71" s="153">
        <f t="shared" si="15"/>
        <v>0.075876593955144</v>
      </c>
      <c r="M71" s="154">
        <f t="shared" si="9"/>
        <v>5249.7497825685</v>
      </c>
      <c r="N71" s="153"/>
      <c r="O71" s="154">
        <f t="shared" si="11"/>
        <v>0</v>
      </c>
    </row>
    <row r="72" ht="15.4" customHeight="1" spans="1:15">
      <c r="A72" s="82"/>
      <c r="B72" s="17">
        <v>4</v>
      </c>
      <c r="C72" s="18" t="s">
        <v>26</v>
      </c>
      <c r="D72" s="138" t="s">
        <v>372</v>
      </c>
      <c r="E72" s="95">
        <v>9567.85</v>
      </c>
      <c r="F72" s="21">
        <v>1649</v>
      </c>
      <c r="G72" s="22">
        <v>28</v>
      </c>
      <c r="H72" s="23">
        <v>8</v>
      </c>
      <c r="I72" s="23">
        <v>20</v>
      </c>
      <c r="J72" s="21">
        <v>46172</v>
      </c>
      <c r="K72" s="100">
        <v>1.06</v>
      </c>
      <c r="L72" s="153">
        <f t="shared" si="15"/>
        <v>0.155714965536457</v>
      </c>
      <c r="M72" s="154">
        <f t="shared" si="9"/>
        <v>7189.67138874929</v>
      </c>
      <c r="N72" s="153"/>
      <c r="O72" s="154">
        <f t="shared" si="11"/>
        <v>0</v>
      </c>
    </row>
    <row r="73" ht="15.4" customHeight="1" spans="1:15">
      <c r="A73" s="82"/>
      <c r="B73" s="17">
        <v>5</v>
      </c>
      <c r="C73" s="18" t="s">
        <v>57</v>
      </c>
      <c r="D73" s="138" t="s">
        <v>373</v>
      </c>
      <c r="E73" s="95">
        <v>21117.28</v>
      </c>
      <c r="F73" s="21">
        <v>1529</v>
      </c>
      <c r="G73" s="22">
        <v>28</v>
      </c>
      <c r="H73" s="23">
        <v>8</v>
      </c>
      <c r="I73" s="23">
        <v>20</v>
      </c>
      <c r="J73" s="21">
        <v>42812</v>
      </c>
      <c r="K73" s="100">
        <v>1.065</v>
      </c>
      <c r="L73" s="153">
        <f t="shared" si="15"/>
        <v>0.34367977418372</v>
      </c>
      <c r="M73" s="154">
        <f t="shared" si="9"/>
        <v>14713.6184923534</v>
      </c>
      <c r="N73" s="153"/>
      <c r="O73" s="154">
        <f t="shared" si="11"/>
        <v>0</v>
      </c>
    </row>
    <row r="74" ht="15.4" customHeight="1" spans="1:15">
      <c r="A74" s="82"/>
      <c r="B74" s="17">
        <v>6</v>
      </c>
      <c r="C74" s="18" t="s">
        <v>94</v>
      </c>
      <c r="D74" s="142" t="s">
        <v>374</v>
      </c>
      <c r="E74" s="95">
        <v>8769.49</v>
      </c>
      <c r="F74" s="21">
        <v>2231</v>
      </c>
      <c r="G74" s="22">
        <v>20</v>
      </c>
      <c r="H74" s="23">
        <v>6</v>
      </c>
      <c r="I74" s="23">
        <v>14</v>
      </c>
      <c r="J74" s="21">
        <v>44620</v>
      </c>
      <c r="K74" s="100">
        <v>1.063</v>
      </c>
      <c r="L74" s="153">
        <f t="shared" si="15"/>
        <v>0.14272180616568</v>
      </c>
      <c r="M74" s="154">
        <f t="shared" si="9"/>
        <v>6368.24699111265</v>
      </c>
      <c r="N74" s="153"/>
      <c r="O74" s="154">
        <f t="shared" si="11"/>
        <v>0</v>
      </c>
    </row>
    <row r="75" ht="15.4" customHeight="1" spans="1:15">
      <c r="A75" s="82"/>
      <c r="B75" s="82"/>
      <c r="C75" s="28" t="s">
        <v>329</v>
      </c>
      <c r="D75" s="28"/>
      <c r="E75" s="96">
        <v>61444.64</v>
      </c>
      <c r="F75" s="26">
        <v>1694</v>
      </c>
      <c r="G75" s="27">
        <v>27</v>
      </c>
      <c r="H75" s="28" t="s">
        <v>29</v>
      </c>
      <c r="I75" s="28" t="s">
        <v>29</v>
      </c>
      <c r="J75" s="133">
        <f>M75</f>
        <v>44874.9722345187</v>
      </c>
      <c r="K75" s="57">
        <v>1.062</v>
      </c>
      <c r="L75" s="153">
        <f>SUM(L69:L74)</f>
        <v>1</v>
      </c>
      <c r="M75" s="127">
        <f>SUM(M69:M74)</f>
        <v>44874.9722345187</v>
      </c>
      <c r="N75" s="153">
        <f>E75/$E$76</f>
        <v>0.0440298486072312</v>
      </c>
      <c r="O75" s="154">
        <f t="shared" si="11"/>
        <v>1975.83823373957</v>
      </c>
    </row>
    <row r="76" ht="15.4" customHeight="1" spans="1:15">
      <c r="A76" s="28" t="s">
        <v>375</v>
      </c>
      <c r="B76" s="28"/>
      <c r="C76" s="28"/>
      <c r="D76" s="28"/>
      <c r="E76" s="96">
        <v>1395522.4</v>
      </c>
      <c r="F76" s="26">
        <v>1508</v>
      </c>
      <c r="G76" s="27">
        <v>24</v>
      </c>
      <c r="H76" s="28" t="s">
        <v>29</v>
      </c>
      <c r="I76" s="28" t="s">
        <v>29</v>
      </c>
      <c r="J76" s="26">
        <f>O76</f>
        <v>36402.7225843016</v>
      </c>
      <c r="K76" s="57">
        <v>1.062</v>
      </c>
      <c r="L76" s="153"/>
      <c r="M76" s="154">
        <f>J76*L76</f>
        <v>0</v>
      </c>
      <c r="N76" s="153">
        <f>SUM(N12:N75)</f>
        <v>1.00000000167536</v>
      </c>
      <c r="O76" s="127">
        <f>SUM(O12:O75)</f>
        <v>36402.7225843016</v>
      </c>
    </row>
    <row r="80" spans="5:8">
      <c r="E80" s="158"/>
      <c r="F80" s="159">
        <v>120173.76</v>
      </c>
      <c r="G80" s="3">
        <f t="shared" ref="G80:G91" si="16">E80/1395522.4</f>
        <v>0</v>
      </c>
      <c r="H80" s="3">
        <f t="shared" ref="H80:H91" si="17">F80*G80</f>
        <v>0</v>
      </c>
    </row>
    <row r="81" spans="5:8">
      <c r="E81" s="158"/>
      <c r="F81" s="159">
        <v>52930.8</v>
      </c>
      <c r="G81" s="3">
        <f t="shared" si="16"/>
        <v>0</v>
      </c>
      <c r="H81" s="3">
        <f t="shared" si="17"/>
        <v>0</v>
      </c>
    </row>
    <row r="82" spans="5:8">
      <c r="E82" s="158"/>
      <c r="F82" s="159">
        <v>38880</v>
      </c>
      <c r="G82" s="3">
        <f t="shared" si="16"/>
        <v>0</v>
      </c>
      <c r="H82" s="3">
        <f t="shared" si="17"/>
        <v>0</v>
      </c>
    </row>
    <row r="83" spans="5:8">
      <c r="E83" s="158"/>
      <c r="F83" s="159">
        <v>37247.04</v>
      </c>
      <c r="G83" s="3">
        <f t="shared" si="16"/>
        <v>0</v>
      </c>
      <c r="H83" s="3">
        <f t="shared" si="17"/>
        <v>0</v>
      </c>
    </row>
    <row r="84" spans="5:8">
      <c r="E84" s="158"/>
      <c r="F84" s="159">
        <v>39793.68</v>
      </c>
      <c r="G84" s="3">
        <f t="shared" si="16"/>
        <v>0</v>
      </c>
      <c r="H84" s="3">
        <f t="shared" si="17"/>
        <v>0</v>
      </c>
    </row>
    <row r="85" spans="5:8">
      <c r="E85" s="158"/>
      <c r="F85" s="159">
        <v>40126.32</v>
      </c>
      <c r="G85" s="3">
        <f t="shared" si="16"/>
        <v>0</v>
      </c>
      <c r="H85" s="3">
        <f t="shared" si="17"/>
        <v>0</v>
      </c>
    </row>
    <row r="86" spans="5:8">
      <c r="E86" s="158"/>
      <c r="F86" s="159">
        <v>30015.36</v>
      </c>
      <c r="G86" s="3">
        <f t="shared" si="16"/>
        <v>0</v>
      </c>
      <c r="H86" s="3">
        <f t="shared" si="17"/>
        <v>0</v>
      </c>
    </row>
    <row r="87" spans="5:8">
      <c r="E87" s="158"/>
      <c r="F87" s="159">
        <v>37707.12</v>
      </c>
      <c r="G87" s="3">
        <f t="shared" si="16"/>
        <v>0</v>
      </c>
      <c r="H87" s="3">
        <f t="shared" si="17"/>
        <v>0</v>
      </c>
    </row>
    <row r="88" spans="5:8">
      <c r="E88" s="158"/>
      <c r="F88" s="159">
        <v>33864.48</v>
      </c>
      <c r="G88" s="3">
        <f t="shared" si="16"/>
        <v>0</v>
      </c>
      <c r="H88" s="3">
        <f t="shared" si="17"/>
        <v>0</v>
      </c>
    </row>
    <row r="89" spans="5:8">
      <c r="E89" s="158"/>
      <c r="F89" s="159">
        <v>23833.44</v>
      </c>
      <c r="G89" s="3">
        <f t="shared" si="16"/>
        <v>0</v>
      </c>
      <c r="H89" s="3">
        <f t="shared" si="17"/>
        <v>0</v>
      </c>
    </row>
    <row r="90" spans="5:8">
      <c r="E90" s="158"/>
      <c r="F90" s="159">
        <v>38352.96</v>
      </c>
      <c r="G90" s="3">
        <f t="shared" si="16"/>
        <v>0</v>
      </c>
      <c r="H90" s="3">
        <f t="shared" si="17"/>
        <v>0</v>
      </c>
    </row>
    <row r="91" spans="5:8">
      <c r="E91" s="158"/>
      <c r="F91" s="159">
        <v>49397.04</v>
      </c>
      <c r="G91" s="3">
        <f t="shared" si="16"/>
        <v>0</v>
      </c>
      <c r="H91" s="3">
        <f t="shared" si="17"/>
        <v>0</v>
      </c>
    </row>
    <row r="92" spans="5:8">
      <c r="E92" s="158"/>
      <c r="F92" s="158"/>
      <c r="H92" s="3">
        <f>SUM(H80:H91)</f>
        <v>0</v>
      </c>
    </row>
  </sheetData>
  <mergeCells count="40">
    <mergeCell ref="A1:J1"/>
    <mergeCell ref="A2:O2"/>
    <mergeCell ref="G3:I3"/>
    <mergeCell ref="C12:D12"/>
    <mergeCell ref="C18:D18"/>
    <mergeCell ref="C23:D23"/>
    <mergeCell ref="C28:D28"/>
    <mergeCell ref="C33:D33"/>
    <mergeCell ref="C38:D38"/>
    <mergeCell ref="C44:D44"/>
    <mergeCell ref="C50:D50"/>
    <mergeCell ref="C56:D56"/>
    <mergeCell ref="C61:D61"/>
    <mergeCell ref="C68:D68"/>
    <mergeCell ref="C75:D75"/>
    <mergeCell ref="A76:D76"/>
    <mergeCell ref="A3:A4"/>
    <mergeCell ref="A5:A12"/>
    <mergeCell ref="A13:A18"/>
    <mergeCell ref="A19:A23"/>
    <mergeCell ref="A24:A28"/>
    <mergeCell ref="A29:A33"/>
    <mergeCell ref="A34:A38"/>
    <mergeCell ref="A39:A44"/>
    <mergeCell ref="A45:A50"/>
    <mergeCell ref="A51:A56"/>
    <mergeCell ref="A57:A61"/>
    <mergeCell ref="A62:A68"/>
    <mergeCell ref="A69:A75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  <mergeCell ref="O3:O4"/>
  </mergeCells>
  <printOptions horizontalCentered="1"/>
  <pageMargins left="1.0625" right="1.0625" top="1.18055555555556" bottom="1.18055555555556" header="0.314583333333333" footer="0.314583333333333"/>
  <pageSetup paperSize="9" firstPageNumber="6" orientation="portrait" useFirstPageNumber="1" horizontalDpi="6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workbookViewId="0">
      <selection activeCell="O1" sqref="O1"/>
    </sheetView>
  </sheetViews>
  <sheetFormatPr defaultColWidth="9" defaultRowHeight="13.5"/>
  <cols>
    <col min="1" max="1" width="11.125" style="2" customWidth="1"/>
    <col min="2" max="2" width="9.15833333333333" style="2" customWidth="1"/>
    <col min="3" max="3" width="11.8833333333333" style="2" customWidth="1"/>
    <col min="4" max="4" width="18.8833333333333" style="2" customWidth="1"/>
    <col min="5" max="5" width="14.6" style="2" customWidth="1"/>
    <col min="6" max="6" width="13.1083333333333" style="3" hidden="1" customWidth="1"/>
    <col min="7" max="7" width="12.8833333333333" style="3" hidden="1" customWidth="1"/>
    <col min="8" max="9" width="12.775" style="3" hidden="1" customWidth="1"/>
    <col min="10" max="10" width="13.375" style="3" customWidth="1"/>
    <col min="11" max="11" width="12.6666666666667" hidden="1" customWidth="1"/>
    <col min="12" max="12" width="14.1083333333333" style="110" hidden="1" customWidth="1"/>
    <col min="13" max="13" width="12.6666666666667" hidden="1" customWidth="1"/>
    <col min="14" max="14" width="14.1083333333333" style="110" hidden="1" customWidth="1"/>
    <col min="17" max="18" width="12.625"/>
  </cols>
  <sheetData>
    <row r="1" ht="25" customHeight="1" spans="1:10">
      <c r="A1" s="5" t="s">
        <v>1</v>
      </c>
      <c r="B1" s="6"/>
      <c r="C1" s="6"/>
      <c r="D1" s="6"/>
      <c r="E1" s="6"/>
      <c r="F1" s="6"/>
      <c r="G1" s="6"/>
      <c r="H1" s="6"/>
      <c r="I1" s="6"/>
      <c r="J1" s="6"/>
    </row>
    <row r="2" ht="19" customHeight="1" spans="1:15">
      <c r="A2" s="7" t="s">
        <v>376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25"/>
    </row>
    <row r="3" s="1" customFormat="1" ht="16.2" customHeight="1" spans="1:14">
      <c r="A3" s="8" t="s">
        <v>149</v>
      </c>
      <c r="B3" s="9" t="s">
        <v>4</v>
      </c>
      <c r="C3" s="10" t="s">
        <v>5</v>
      </c>
      <c r="D3" s="11" t="s">
        <v>6</v>
      </c>
      <c r="E3" s="12" t="s">
        <v>7</v>
      </c>
      <c r="F3" s="13" t="s">
        <v>256</v>
      </c>
      <c r="G3" s="13" t="s">
        <v>300</v>
      </c>
      <c r="H3" s="13"/>
      <c r="I3" s="13"/>
      <c r="J3" s="47" t="s">
        <v>301</v>
      </c>
      <c r="K3" s="49"/>
      <c r="L3" s="98" t="s">
        <v>125</v>
      </c>
      <c r="M3" s="49"/>
      <c r="N3" s="98" t="s">
        <v>377</v>
      </c>
    </row>
    <row r="4" s="1" customFormat="1" ht="19" customHeight="1" spans="1:14">
      <c r="A4" s="8"/>
      <c r="B4" s="8"/>
      <c r="C4" s="10"/>
      <c r="D4" s="14"/>
      <c r="E4" s="15"/>
      <c r="F4" s="13"/>
      <c r="G4" s="13" t="s">
        <v>303</v>
      </c>
      <c r="H4" s="16" t="s">
        <v>304</v>
      </c>
      <c r="I4" s="16" t="s">
        <v>305</v>
      </c>
      <c r="J4" s="13"/>
      <c r="K4" s="52"/>
      <c r="L4" s="99"/>
      <c r="M4" s="52"/>
      <c r="N4" s="99"/>
    </row>
    <row r="5" ht="15" customHeight="1" spans="1:14">
      <c r="A5" s="112" t="s">
        <v>378</v>
      </c>
      <c r="B5" s="17">
        <v>1</v>
      </c>
      <c r="C5" s="18" t="s">
        <v>20</v>
      </c>
      <c r="D5" s="113" t="s">
        <v>379</v>
      </c>
      <c r="E5" s="20">
        <v>3103.4</v>
      </c>
      <c r="F5" s="21">
        <v>2668</v>
      </c>
      <c r="G5" s="22">
        <v>23</v>
      </c>
      <c r="H5" s="23">
        <v>9</v>
      </c>
      <c r="I5" s="23">
        <v>14</v>
      </c>
      <c r="J5" s="21">
        <v>61364</v>
      </c>
      <c r="K5" s="55">
        <f t="shared" ref="K5:K8" si="0">E5/$E$9</f>
        <v>0.21763858558062</v>
      </c>
      <c r="L5" s="126">
        <f>J5*K5</f>
        <v>13355.1741655691</v>
      </c>
      <c r="M5" s="55"/>
      <c r="N5" s="126"/>
    </row>
    <row r="6" ht="16" customHeight="1" spans="1:14">
      <c r="A6" s="30"/>
      <c r="B6" s="17">
        <v>2</v>
      </c>
      <c r="C6" s="18" t="s">
        <v>22</v>
      </c>
      <c r="D6" s="114" t="s">
        <v>380</v>
      </c>
      <c r="E6" s="20">
        <v>966.82</v>
      </c>
      <c r="F6" s="21">
        <v>3318</v>
      </c>
      <c r="G6" s="22">
        <v>28</v>
      </c>
      <c r="H6" s="23">
        <v>9</v>
      </c>
      <c r="I6" s="23">
        <v>19</v>
      </c>
      <c r="J6" s="21">
        <v>92904</v>
      </c>
      <c r="K6" s="55">
        <f t="shared" si="0"/>
        <v>0.0678021967232889</v>
      </c>
      <c r="L6" s="126">
        <f t="shared" ref="L6:L39" si="1">J6*K6</f>
        <v>6299.09528438043</v>
      </c>
      <c r="M6" s="55"/>
      <c r="N6" s="126"/>
    </row>
    <row r="7" ht="16" customHeight="1" spans="1:14">
      <c r="A7" s="30"/>
      <c r="B7" s="17">
        <v>3</v>
      </c>
      <c r="C7" s="18" t="s">
        <v>24</v>
      </c>
      <c r="D7" s="114" t="s">
        <v>381</v>
      </c>
      <c r="E7" s="95">
        <v>6331.16</v>
      </c>
      <c r="F7" s="21">
        <v>3955</v>
      </c>
      <c r="G7" s="22">
        <v>28</v>
      </c>
      <c r="H7" s="23">
        <v>9</v>
      </c>
      <c r="I7" s="23">
        <v>19</v>
      </c>
      <c r="J7" s="21">
        <v>113008</v>
      </c>
      <c r="K7" s="55">
        <f t="shared" si="0"/>
        <v>0.443998423498291</v>
      </c>
      <c r="L7" s="126">
        <f t="shared" si="1"/>
        <v>50175.3738426949</v>
      </c>
      <c r="M7" s="55"/>
      <c r="N7" s="126"/>
    </row>
    <row r="8" ht="16" customHeight="1" spans="1:14">
      <c r="A8" s="30"/>
      <c r="B8" s="17">
        <v>4</v>
      </c>
      <c r="C8" s="18" t="s">
        <v>26</v>
      </c>
      <c r="D8" s="114" t="s">
        <v>220</v>
      </c>
      <c r="E8" s="95">
        <v>3857.9</v>
      </c>
      <c r="F8" s="21">
        <v>3029</v>
      </c>
      <c r="G8" s="22">
        <v>28</v>
      </c>
      <c r="H8" s="23">
        <v>9</v>
      </c>
      <c r="I8" s="23">
        <v>19</v>
      </c>
      <c r="J8" s="21">
        <v>86576</v>
      </c>
      <c r="K8" s="55">
        <f t="shared" si="0"/>
        <v>0.270550976126659</v>
      </c>
      <c r="L8" s="126">
        <f t="shared" si="1"/>
        <v>23423.2213091416</v>
      </c>
      <c r="M8" s="55"/>
      <c r="N8" s="126"/>
    </row>
    <row r="9" ht="16" customHeight="1" spans="1:14">
      <c r="A9" s="30"/>
      <c r="B9" s="30"/>
      <c r="C9" s="30" t="s">
        <v>28</v>
      </c>
      <c r="D9" s="30"/>
      <c r="E9" s="25">
        <v>14259.42</v>
      </c>
      <c r="F9" s="26">
        <v>3335</v>
      </c>
      <c r="G9" s="27">
        <v>27</v>
      </c>
      <c r="H9" s="28" t="s">
        <v>29</v>
      </c>
      <c r="I9" s="28" t="s">
        <v>29</v>
      </c>
      <c r="J9" s="26">
        <f>L9</f>
        <v>93252.864601786</v>
      </c>
      <c r="K9" s="55">
        <f>SUM(K5:K8)</f>
        <v>0.999990181928858</v>
      </c>
      <c r="L9" s="127">
        <f>SUM(L5:L8)</f>
        <v>93252.864601786</v>
      </c>
      <c r="M9" s="55">
        <f>E9/$E$41</f>
        <v>0.015129564687</v>
      </c>
      <c r="N9" s="126">
        <f>L9*M9</f>
        <v>1410.87524724078</v>
      </c>
    </row>
    <row r="10" ht="16" customHeight="1" spans="1:14">
      <c r="A10" s="30" t="s">
        <v>382</v>
      </c>
      <c r="B10" s="17">
        <v>1</v>
      </c>
      <c r="C10" s="18" t="s">
        <v>20</v>
      </c>
      <c r="D10" s="115" t="s">
        <v>383</v>
      </c>
      <c r="E10" s="20">
        <v>37214.9</v>
      </c>
      <c r="F10" s="21">
        <v>1504</v>
      </c>
      <c r="G10" s="23">
        <v>25</v>
      </c>
      <c r="H10" s="23">
        <v>9</v>
      </c>
      <c r="I10" s="23">
        <v>16</v>
      </c>
      <c r="J10" s="21">
        <v>37600</v>
      </c>
      <c r="K10" s="55">
        <f t="shared" ref="K10:K15" si="2">E10/$E$16</f>
        <v>0.139999765255708</v>
      </c>
      <c r="L10" s="126">
        <f t="shared" si="1"/>
        <v>5263.99117361462</v>
      </c>
      <c r="M10" s="55"/>
      <c r="N10" s="126">
        <f t="shared" ref="N10:N40" si="3">L10*M10</f>
        <v>0</v>
      </c>
    </row>
    <row r="11" ht="16" customHeight="1" spans="1:14">
      <c r="A11" s="30"/>
      <c r="B11" s="17">
        <v>2</v>
      </c>
      <c r="C11" s="18" t="s">
        <v>22</v>
      </c>
      <c r="D11" s="114" t="s">
        <v>384</v>
      </c>
      <c r="E11" s="20">
        <v>59218.45</v>
      </c>
      <c r="F11" s="21">
        <v>1460</v>
      </c>
      <c r="G11" s="23">
        <v>26</v>
      </c>
      <c r="H11" s="23">
        <v>9</v>
      </c>
      <c r="I11" s="23">
        <v>17</v>
      </c>
      <c r="J11" s="21">
        <v>37960</v>
      </c>
      <c r="K11" s="55">
        <f t="shared" si="2"/>
        <v>0.22277553073653</v>
      </c>
      <c r="L11" s="126">
        <f t="shared" si="1"/>
        <v>8456.55914675867</v>
      </c>
      <c r="M11" s="55"/>
      <c r="N11" s="126">
        <f t="shared" si="3"/>
        <v>0</v>
      </c>
    </row>
    <row r="12" ht="16" customHeight="1" spans="1:14">
      <c r="A12" s="30"/>
      <c r="B12" s="17">
        <v>3</v>
      </c>
      <c r="C12" s="18" t="s">
        <v>24</v>
      </c>
      <c r="D12" s="114" t="s">
        <v>53</v>
      </c>
      <c r="E12" s="20">
        <v>12437.94</v>
      </c>
      <c r="F12" s="21">
        <v>1788</v>
      </c>
      <c r="G12" s="23">
        <v>27</v>
      </c>
      <c r="H12" s="23">
        <v>9</v>
      </c>
      <c r="I12" s="23">
        <v>18</v>
      </c>
      <c r="J12" s="21">
        <v>48276</v>
      </c>
      <c r="K12" s="55">
        <f t="shared" si="2"/>
        <v>0.0467906317164518</v>
      </c>
      <c r="L12" s="126">
        <f t="shared" si="1"/>
        <v>2258.86453674343</v>
      </c>
      <c r="M12" s="55"/>
      <c r="N12" s="126">
        <f t="shared" si="3"/>
        <v>0</v>
      </c>
    </row>
    <row r="13" ht="16" customHeight="1" spans="1:14">
      <c r="A13" s="30"/>
      <c r="B13" s="17">
        <v>4</v>
      </c>
      <c r="C13" s="18" t="s">
        <v>26</v>
      </c>
      <c r="D13" s="114" t="s">
        <v>385</v>
      </c>
      <c r="E13" s="20">
        <v>73430.6</v>
      </c>
      <c r="F13" s="21">
        <v>1463</v>
      </c>
      <c r="G13" s="23">
        <v>26</v>
      </c>
      <c r="H13" s="23">
        <v>9</v>
      </c>
      <c r="I13" s="23">
        <v>17</v>
      </c>
      <c r="J13" s="21">
        <v>38038</v>
      </c>
      <c r="K13" s="55">
        <f t="shared" si="2"/>
        <v>0.276240612297381</v>
      </c>
      <c r="L13" s="126">
        <f t="shared" si="1"/>
        <v>10507.6404105678</v>
      </c>
      <c r="M13" s="55"/>
      <c r="N13" s="126">
        <f t="shared" si="3"/>
        <v>0</v>
      </c>
    </row>
    <row r="14" ht="16" customHeight="1" spans="1:14">
      <c r="A14" s="30"/>
      <c r="B14" s="17">
        <v>5</v>
      </c>
      <c r="C14" s="18" t="s">
        <v>57</v>
      </c>
      <c r="D14" s="114" t="s">
        <v>386</v>
      </c>
      <c r="E14" s="20">
        <v>72354.77</v>
      </c>
      <c r="F14" s="21">
        <v>1711</v>
      </c>
      <c r="G14" s="23">
        <v>26</v>
      </c>
      <c r="H14" s="23">
        <v>9</v>
      </c>
      <c r="I14" s="23">
        <v>17</v>
      </c>
      <c r="J14" s="21">
        <v>44486</v>
      </c>
      <c r="K14" s="55">
        <f t="shared" si="2"/>
        <v>0.272193417559385</v>
      </c>
      <c r="L14" s="126">
        <f t="shared" si="1"/>
        <v>12108.7963735468</v>
      </c>
      <c r="M14" s="55"/>
      <c r="N14" s="126">
        <f t="shared" si="3"/>
        <v>0</v>
      </c>
    </row>
    <row r="15" ht="16" customHeight="1" spans="1:14">
      <c r="A15" s="30"/>
      <c r="B15" s="17">
        <v>6</v>
      </c>
      <c r="C15" s="18" t="s">
        <v>94</v>
      </c>
      <c r="D15" s="114" t="s">
        <v>387</v>
      </c>
      <c r="E15" s="20">
        <v>11164.5</v>
      </c>
      <c r="F15" s="21">
        <v>1756</v>
      </c>
      <c r="G15" s="23">
        <v>26</v>
      </c>
      <c r="H15" s="23">
        <v>9</v>
      </c>
      <c r="I15" s="23">
        <v>17</v>
      </c>
      <c r="J15" s="21">
        <v>45656</v>
      </c>
      <c r="K15" s="55">
        <f t="shared" si="2"/>
        <v>0.0420000424345451</v>
      </c>
      <c r="L15" s="126">
        <f t="shared" si="1"/>
        <v>1917.55393739159</v>
      </c>
      <c r="M15" s="55"/>
      <c r="N15" s="126">
        <f t="shared" si="3"/>
        <v>0</v>
      </c>
    </row>
    <row r="16" ht="16" customHeight="1" spans="1:14">
      <c r="A16" s="30"/>
      <c r="B16" s="30"/>
      <c r="C16" s="30" t="s">
        <v>51</v>
      </c>
      <c r="D16" s="30"/>
      <c r="E16" s="25">
        <v>265821.16</v>
      </c>
      <c r="F16" s="26">
        <v>1563</v>
      </c>
      <c r="G16" s="27">
        <v>26</v>
      </c>
      <c r="H16" s="28" t="s">
        <v>29</v>
      </c>
      <c r="I16" s="28" t="s">
        <v>29</v>
      </c>
      <c r="J16" s="26">
        <f>L16</f>
        <v>40513.4055786229</v>
      </c>
      <c r="K16" s="55">
        <f>SUM(K10:K15)</f>
        <v>1</v>
      </c>
      <c r="L16" s="127">
        <f>SUM(L10:L15)</f>
        <v>40513.4055786229</v>
      </c>
      <c r="M16" s="55">
        <f>E16/$E$41</f>
        <v>0.282042217382852</v>
      </c>
      <c r="N16" s="126">
        <f t="shared" si="3"/>
        <v>11426.4907431256</v>
      </c>
    </row>
    <row r="17" ht="16" customHeight="1" spans="1:14">
      <c r="A17" s="30" t="s">
        <v>388</v>
      </c>
      <c r="B17" s="17">
        <v>1</v>
      </c>
      <c r="C17" s="18" t="s">
        <v>20</v>
      </c>
      <c r="D17" s="114" t="s">
        <v>389</v>
      </c>
      <c r="E17" s="20">
        <v>61404.43</v>
      </c>
      <c r="F17" s="21">
        <v>1573</v>
      </c>
      <c r="G17" s="22">
        <v>25</v>
      </c>
      <c r="H17" s="23">
        <v>9</v>
      </c>
      <c r="I17" s="23">
        <v>16</v>
      </c>
      <c r="J17" s="21">
        <v>39325</v>
      </c>
      <c r="K17" s="55">
        <f t="shared" ref="K17:K21" si="4">E17/$E$22</f>
        <v>0.320229052598729</v>
      </c>
      <c r="L17" s="126">
        <f t="shared" si="1"/>
        <v>12593.007493445</v>
      </c>
      <c r="M17" s="55"/>
      <c r="N17" s="126">
        <f t="shared" si="3"/>
        <v>0</v>
      </c>
    </row>
    <row r="18" ht="16" customHeight="1" spans="1:14">
      <c r="A18" s="30"/>
      <c r="B18" s="17">
        <v>2</v>
      </c>
      <c r="C18" s="18" t="s">
        <v>22</v>
      </c>
      <c r="D18" s="114" t="s">
        <v>390</v>
      </c>
      <c r="E18" s="20">
        <v>42686.36</v>
      </c>
      <c r="F18" s="21">
        <v>1721</v>
      </c>
      <c r="G18" s="22">
        <v>28</v>
      </c>
      <c r="H18" s="23">
        <v>10</v>
      </c>
      <c r="I18" s="23">
        <v>18</v>
      </c>
      <c r="J18" s="21">
        <v>48188</v>
      </c>
      <c r="K18" s="55">
        <f t="shared" si="4"/>
        <v>0.222612808582187</v>
      </c>
      <c r="L18" s="126">
        <f t="shared" si="1"/>
        <v>10727.2660199584</v>
      </c>
      <c r="M18" s="55"/>
      <c r="N18" s="126">
        <f t="shared" si="3"/>
        <v>0</v>
      </c>
    </row>
    <row r="19" ht="16" customHeight="1" spans="1:14">
      <c r="A19" s="30"/>
      <c r="B19" s="17">
        <v>3</v>
      </c>
      <c r="C19" s="18" t="s">
        <v>24</v>
      </c>
      <c r="D19" s="114" t="s">
        <v>130</v>
      </c>
      <c r="E19" s="20">
        <v>11161.95</v>
      </c>
      <c r="F19" s="21">
        <v>2200</v>
      </c>
      <c r="G19" s="22">
        <v>28</v>
      </c>
      <c r="H19" s="23">
        <v>10</v>
      </c>
      <c r="I19" s="23">
        <v>18</v>
      </c>
      <c r="J19" s="21">
        <v>61600</v>
      </c>
      <c r="K19" s="55">
        <f t="shared" si="4"/>
        <v>0.0582104690761626</v>
      </c>
      <c r="L19" s="126">
        <f t="shared" si="1"/>
        <v>3585.76489509161</v>
      </c>
      <c r="M19" s="55"/>
      <c r="N19" s="126">
        <f t="shared" si="3"/>
        <v>0</v>
      </c>
    </row>
    <row r="20" ht="16" customHeight="1" spans="1:14">
      <c r="A20" s="30"/>
      <c r="B20" s="17">
        <v>4</v>
      </c>
      <c r="C20" s="18" t="s">
        <v>26</v>
      </c>
      <c r="D20" s="114" t="s">
        <v>21</v>
      </c>
      <c r="E20" s="20">
        <v>1503.25</v>
      </c>
      <c r="F20" s="21">
        <v>2825</v>
      </c>
      <c r="G20" s="22">
        <v>28</v>
      </c>
      <c r="H20" s="23">
        <v>10</v>
      </c>
      <c r="I20" s="23">
        <v>18</v>
      </c>
      <c r="J20" s="21">
        <v>79100</v>
      </c>
      <c r="K20" s="55">
        <f t="shared" si="4"/>
        <v>0.00783956993524799</v>
      </c>
      <c r="L20" s="126">
        <f t="shared" si="1"/>
        <v>620.109981878116</v>
      </c>
      <c r="M20" s="55"/>
      <c r="N20" s="126">
        <f t="shared" si="3"/>
        <v>0</v>
      </c>
    </row>
    <row r="21" ht="16" customHeight="1" spans="1:14">
      <c r="A21" s="30"/>
      <c r="B21" s="17">
        <v>5</v>
      </c>
      <c r="C21" s="18" t="s">
        <v>57</v>
      </c>
      <c r="D21" s="114" t="s">
        <v>391</v>
      </c>
      <c r="E21" s="20">
        <v>74995.6</v>
      </c>
      <c r="F21" s="21">
        <v>1296</v>
      </c>
      <c r="G21" s="22">
        <v>24</v>
      </c>
      <c r="H21" s="23">
        <v>9</v>
      </c>
      <c r="I21" s="23">
        <v>15</v>
      </c>
      <c r="J21" s="21">
        <v>31104</v>
      </c>
      <c r="K21" s="55">
        <f t="shared" si="4"/>
        <v>0.391108099807673</v>
      </c>
      <c r="L21" s="126">
        <f t="shared" si="1"/>
        <v>12165.0263364179</v>
      </c>
      <c r="M21" s="55"/>
      <c r="N21" s="126">
        <f t="shared" si="3"/>
        <v>0</v>
      </c>
    </row>
    <row r="22" ht="16" customHeight="1" spans="1:14">
      <c r="A22" s="30"/>
      <c r="B22" s="30"/>
      <c r="C22" s="30" t="s">
        <v>51</v>
      </c>
      <c r="D22" s="30"/>
      <c r="E22" s="25">
        <v>191751.59</v>
      </c>
      <c r="F22" s="26">
        <v>1544</v>
      </c>
      <c r="G22" s="27">
        <v>25</v>
      </c>
      <c r="H22" s="28" t="s">
        <v>29</v>
      </c>
      <c r="I22" s="28" t="s">
        <v>29</v>
      </c>
      <c r="J22" s="26">
        <f>L22</f>
        <v>39691.174726791</v>
      </c>
      <c r="K22" s="55">
        <f>SUM(K17:K21)</f>
        <v>1</v>
      </c>
      <c r="L22" s="127">
        <f>SUM(L17:L21)</f>
        <v>39691.174726791</v>
      </c>
      <c r="M22" s="55">
        <f>E22/$E$41</f>
        <v>0.203452741046979</v>
      </c>
      <c r="N22" s="126">
        <f t="shared" si="3"/>
        <v>8075.2782935402</v>
      </c>
    </row>
    <row r="23" ht="16" customHeight="1" spans="1:14">
      <c r="A23" s="30" t="s">
        <v>392</v>
      </c>
      <c r="B23" s="17">
        <v>1</v>
      </c>
      <c r="C23" s="18" t="s">
        <v>20</v>
      </c>
      <c r="D23" s="114" t="s">
        <v>53</v>
      </c>
      <c r="E23" s="20">
        <v>1474.56</v>
      </c>
      <c r="F23" s="21">
        <v>1673</v>
      </c>
      <c r="G23" s="22">
        <v>28</v>
      </c>
      <c r="H23" s="23">
        <v>9</v>
      </c>
      <c r="I23" s="23">
        <v>19</v>
      </c>
      <c r="J23" s="21">
        <v>46844</v>
      </c>
      <c r="K23" s="55">
        <f t="shared" ref="K23:K26" si="5">E23/$E$27</f>
        <v>0.00866473850536551</v>
      </c>
      <c r="L23" s="126">
        <f t="shared" si="1"/>
        <v>405.891010545342</v>
      </c>
      <c r="M23" s="55"/>
      <c r="N23" s="126">
        <f t="shared" si="3"/>
        <v>0</v>
      </c>
    </row>
    <row r="24" ht="16" customHeight="1" spans="1:14">
      <c r="A24" s="30"/>
      <c r="B24" s="17">
        <v>2</v>
      </c>
      <c r="C24" s="18" t="s">
        <v>22</v>
      </c>
      <c r="D24" s="113" t="s">
        <v>393</v>
      </c>
      <c r="E24" s="20">
        <v>8087.04</v>
      </c>
      <c r="F24" s="21">
        <v>1521</v>
      </c>
      <c r="G24" s="22">
        <v>27</v>
      </c>
      <c r="H24" s="23">
        <v>9</v>
      </c>
      <c r="I24" s="23">
        <v>18</v>
      </c>
      <c r="J24" s="21">
        <v>41067</v>
      </c>
      <c r="K24" s="55">
        <f t="shared" si="5"/>
        <v>0.047520675240364</v>
      </c>
      <c r="L24" s="126">
        <f t="shared" si="1"/>
        <v>1951.53157009603</v>
      </c>
      <c r="M24" s="55"/>
      <c r="N24" s="126">
        <f t="shared" si="3"/>
        <v>0</v>
      </c>
    </row>
    <row r="25" ht="16" customHeight="1" spans="1:14">
      <c r="A25" s="30"/>
      <c r="B25" s="17">
        <v>3</v>
      </c>
      <c r="C25" s="18" t="s">
        <v>24</v>
      </c>
      <c r="D25" s="113" t="s">
        <v>394</v>
      </c>
      <c r="E25" s="20">
        <v>20520.58</v>
      </c>
      <c r="F25" s="21">
        <v>1385</v>
      </c>
      <c r="G25" s="22">
        <v>26</v>
      </c>
      <c r="H25" s="23">
        <v>9</v>
      </c>
      <c r="I25" s="23">
        <v>17</v>
      </c>
      <c r="J25" s="21">
        <v>36010</v>
      </c>
      <c r="K25" s="55">
        <f t="shared" si="5"/>
        <v>0.120582044595292</v>
      </c>
      <c r="L25" s="126">
        <f t="shared" si="1"/>
        <v>4342.15942587646</v>
      </c>
      <c r="M25" s="55"/>
      <c r="N25" s="126">
        <f t="shared" si="3"/>
        <v>0</v>
      </c>
    </row>
    <row r="26" ht="16" customHeight="1" spans="1:14">
      <c r="A26" s="30"/>
      <c r="B26" s="17">
        <v>4</v>
      </c>
      <c r="C26" s="18" t="s">
        <v>26</v>
      </c>
      <c r="D26" s="114" t="s">
        <v>395</v>
      </c>
      <c r="E26" s="20">
        <v>140097.2196</v>
      </c>
      <c r="F26" s="21">
        <v>1344</v>
      </c>
      <c r="G26" s="22">
        <v>24</v>
      </c>
      <c r="H26" s="23">
        <v>9</v>
      </c>
      <c r="I26" s="23">
        <v>15</v>
      </c>
      <c r="J26" s="21">
        <v>32256</v>
      </c>
      <c r="K26" s="55">
        <f t="shared" si="5"/>
        <v>0.823232539308518</v>
      </c>
      <c r="L26" s="126">
        <f t="shared" si="1"/>
        <v>26554.1887879356</v>
      </c>
      <c r="M26" s="55"/>
      <c r="N26" s="126">
        <f t="shared" si="3"/>
        <v>0</v>
      </c>
    </row>
    <row r="27" ht="16" customHeight="1" spans="1:14">
      <c r="A27" s="116"/>
      <c r="B27" s="30"/>
      <c r="C27" s="112" t="s">
        <v>101</v>
      </c>
      <c r="D27" s="30"/>
      <c r="E27" s="25">
        <v>170179.4</v>
      </c>
      <c r="F27" s="26">
        <v>1360</v>
      </c>
      <c r="G27" s="27">
        <v>24</v>
      </c>
      <c r="H27" s="28" t="s">
        <v>29</v>
      </c>
      <c r="I27" s="28" t="s">
        <v>29</v>
      </c>
      <c r="J27" s="26">
        <f>L27</f>
        <v>33253.7707944534</v>
      </c>
      <c r="K27" s="59">
        <f>SUM(K23:K26)</f>
        <v>0.999999997649539</v>
      </c>
      <c r="L27" s="127">
        <f>SUM(L23:L26)</f>
        <v>33253.7707944534</v>
      </c>
      <c r="M27" s="55">
        <f>E27/$E$41</f>
        <v>0.180564163247513</v>
      </c>
      <c r="N27" s="126">
        <f t="shared" si="3"/>
        <v>6004.43929832506</v>
      </c>
    </row>
    <row r="28" ht="16" customHeight="1" spans="1:14">
      <c r="A28" s="30" t="s">
        <v>396</v>
      </c>
      <c r="B28" s="17">
        <v>1</v>
      </c>
      <c r="C28" s="18" t="s">
        <v>20</v>
      </c>
      <c r="D28" s="113" t="s">
        <v>397</v>
      </c>
      <c r="E28" s="20">
        <v>1628.34</v>
      </c>
      <c r="F28" s="21">
        <v>3642</v>
      </c>
      <c r="G28" s="22">
        <v>28</v>
      </c>
      <c r="H28" s="23">
        <v>10</v>
      </c>
      <c r="I28" s="23">
        <v>18</v>
      </c>
      <c r="J28" s="21">
        <v>101976</v>
      </c>
      <c r="K28" s="55">
        <f t="shared" ref="K28:K33" si="6">E28/$E$34</f>
        <v>0.00804354184364239</v>
      </c>
      <c r="L28" s="126">
        <f t="shared" si="1"/>
        <v>820.248223047276</v>
      </c>
      <c r="M28" s="55"/>
      <c r="N28" s="126">
        <f t="shared" si="3"/>
        <v>0</v>
      </c>
    </row>
    <row r="29" ht="16" customHeight="1" spans="1:14">
      <c r="A29" s="30"/>
      <c r="B29" s="17">
        <v>2</v>
      </c>
      <c r="C29" s="18" t="s">
        <v>22</v>
      </c>
      <c r="D29" s="113" t="s">
        <v>398</v>
      </c>
      <c r="E29" s="20">
        <v>5044.37</v>
      </c>
      <c r="F29" s="21">
        <v>3050</v>
      </c>
      <c r="G29" s="22">
        <v>28</v>
      </c>
      <c r="H29" s="23">
        <v>10</v>
      </c>
      <c r="I29" s="23">
        <v>18</v>
      </c>
      <c r="J29" s="21">
        <v>85400</v>
      </c>
      <c r="K29" s="55">
        <f t="shared" si="6"/>
        <v>0.024917769734708</v>
      </c>
      <c r="L29" s="126">
        <f t="shared" si="1"/>
        <v>2127.97753534406</v>
      </c>
      <c r="M29" s="55"/>
      <c r="N29" s="126">
        <f t="shared" si="3"/>
        <v>0</v>
      </c>
    </row>
    <row r="30" ht="16" customHeight="1" spans="1:14">
      <c r="A30" s="30"/>
      <c r="B30" s="17">
        <v>3</v>
      </c>
      <c r="C30" s="18" t="s">
        <v>24</v>
      </c>
      <c r="D30" s="113" t="s">
        <v>79</v>
      </c>
      <c r="E30" s="20">
        <v>12887.92</v>
      </c>
      <c r="F30" s="21">
        <v>2086</v>
      </c>
      <c r="G30" s="22">
        <v>27</v>
      </c>
      <c r="H30" s="23">
        <v>9</v>
      </c>
      <c r="I30" s="23">
        <v>18</v>
      </c>
      <c r="J30" s="21">
        <v>56322</v>
      </c>
      <c r="K30" s="55">
        <f t="shared" si="6"/>
        <v>0.0636627017683749</v>
      </c>
      <c r="L30" s="126">
        <f t="shared" si="1"/>
        <v>3585.61068899841</v>
      </c>
      <c r="M30" s="55"/>
      <c r="N30" s="126">
        <f t="shared" si="3"/>
        <v>0</v>
      </c>
    </row>
    <row r="31" ht="16" customHeight="1" spans="1:14">
      <c r="A31" s="30"/>
      <c r="B31" s="17">
        <v>4</v>
      </c>
      <c r="C31" s="18" t="s">
        <v>26</v>
      </c>
      <c r="D31" s="117" t="s">
        <v>399</v>
      </c>
      <c r="E31" s="20">
        <v>48786.77</v>
      </c>
      <c r="F31" s="21">
        <v>2010</v>
      </c>
      <c r="G31" s="22">
        <v>28</v>
      </c>
      <c r="H31" s="23">
        <v>9</v>
      </c>
      <c r="I31" s="23">
        <v>19</v>
      </c>
      <c r="J31" s="21">
        <v>56280</v>
      </c>
      <c r="K31" s="55">
        <f t="shared" si="6"/>
        <v>0.240992928940613</v>
      </c>
      <c r="L31" s="126">
        <f t="shared" si="1"/>
        <v>13563.0820407777</v>
      </c>
      <c r="M31" s="55"/>
      <c r="N31" s="126">
        <f t="shared" si="3"/>
        <v>0</v>
      </c>
    </row>
    <row r="32" ht="16" customHeight="1" spans="1:14">
      <c r="A32" s="30"/>
      <c r="B32" s="17">
        <v>5</v>
      </c>
      <c r="C32" s="18" t="s">
        <v>57</v>
      </c>
      <c r="D32" s="114" t="s">
        <v>400</v>
      </c>
      <c r="E32" s="20">
        <v>38219.65</v>
      </c>
      <c r="F32" s="21">
        <v>1996</v>
      </c>
      <c r="G32" s="22">
        <v>26</v>
      </c>
      <c r="H32" s="23">
        <v>9</v>
      </c>
      <c r="I32" s="23">
        <v>17</v>
      </c>
      <c r="J32" s="21">
        <v>51896</v>
      </c>
      <c r="K32" s="55">
        <f t="shared" si="6"/>
        <v>0.188794326752623</v>
      </c>
      <c r="L32" s="126">
        <f t="shared" si="1"/>
        <v>9797.67038115414</v>
      </c>
      <c r="M32" s="55"/>
      <c r="N32" s="126">
        <f t="shared" si="3"/>
        <v>0</v>
      </c>
    </row>
    <row r="33" ht="16" customHeight="1" spans="1:14">
      <c r="A33" s="30"/>
      <c r="B33" s="17">
        <v>6</v>
      </c>
      <c r="C33" s="18" t="s">
        <v>94</v>
      </c>
      <c r="D33" s="114" t="s">
        <v>401</v>
      </c>
      <c r="E33" s="20">
        <v>95873.62</v>
      </c>
      <c r="F33" s="21">
        <v>1934</v>
      </c>
      <c r="G33" s="22">
        <v>22</v>
      </c>
      <c r="H33" s="23">
        <v>9</v>
      </c>
      <c r="I33" s="23">
        <v>13</v>
      </c>
      <c r="J33" s="21">
        <v>42548</v>
      </c>
      <c r="K33" s="55">
        <f t="shared" si="6"/>
        <v>0.473588730960039</v>
      </c>
      <c r="L33" s="126">
        <f t="shared" si="1"/>
        <v>20150.2533248877</v>
      </c>
      <c r="M33" s="55"/>
      <c r="N33" s="126">
        <f t="shared" si="3"/>
        <v>0</v>
      </c>
    </row>
    <row r="34" ht="16" customHeight="1" spans="1:14">
      <c r="A34" s="30"/>
      <c r="B34" s="30"/>
      <c r="C34" s="112" t="s">
        <v>101</v>
      </c>
      <c r="D34" s="30"/>
      <c r="E34" s="25">
        <v>202440.67</v>
      </c>
      <c r="F34" s="26">
        <v>2015</v>
      </c>
      <c r="G34" s="27">
        <v>25</v>
      </c>
      <c r="H34" s="28" t="s">
        <v>29</v>
      </c>
      <c r="I34" s="28" t="s">
        <v>29</v>
      </c>
      <c r="J34" s="26">
        <f>L34</f>
        <v>50044.8421942093</v>
      </c>
      <c r="K34" s="55">
        <f>SUM(K28:K33)</f>
        <v>1</v>
      </c>
      <c r="L34" s="127">
        <f>SUM(L28:L33)</f>
        <v>50044.8421942093</v>
      </c>
      <c r="M34" s="55">
        <f>E34/$E$41</f>
        <v>0.214794094854112</v>
      </c>
      <c r="N34" s="126">
        <f t="shared" si="3"/>
        <v>10749.3365812221</v>
      </c>
    </row>
    <row r="35" ht="16" customHeight="1" spans="1:14">
      <c r="A35" s="118" t="s">
        <v>402</v>
      </c>
      <c r="B35" s="17">
        <v>1</v>
      </c>
      <c r="C35" s="18" t="s">
        <v>20</v>
      </c>
      <c r="D35" s="114" t="s">
        <v>42</v>
      </c>
      <c r="E35" s="20">
        <v>31735.7564</v>
      </c>
      <c r="F35" s="21">
        <v>1552</v>
      </c>
      <c r="G35" s="23">
        <v>25</v>
      </c>
      <c r="H35" s="23">
        <v>9</v>
      </c>
      <c r="I35" s="23">
        <v>16</v>
      </c>
      <c r="J35" s="21">
        <v>38800</v>
      </c>
      <c r="K35" s="55">
        <f t="shared" ref="K35:K39" si="7">E35/$E$40</f>
        <v>0.323718998409648</v>
      </c>
      <c r="L35" s="126">
        <f t="shared" si="1"/>
        <v>12560.2971382943</v>
      </c>
      <c r="M35" s="55"/>
      <c r="N35" s="126">
        <f t="shared" si="3"/>
        <v>0</v>
      </c>
    </row>
    <row r="36" ht="16" customHeight="1" spans="1:14">
      <c r="A36" s="119"/>
      <c r="B36" s="17">
        <v>2</v>
      </c>
      <c r="C36" s="18" t="s">
        <v>22</v>
      </c>
      <c r="D36" s="114" t="s">
        <v>54</v>
      </c>
      <c r="E36" s="20">
        <v>38404.72</v>
      </c>
      <c r="F36" s="21">
        <v>1935</v>
      </c>
      <c r="G36" s="23">
        <v>27</v>
      </c>
      <c r="H36" s="23">
        <v>9</v>
      </c>
      <c r="I36" s="23">
        <v>18</v>
      </c>
      <c r="J36" s="21">
        <v>52245</v>
      </c>
      <c r="K36" s="55">
        <f t="shared" si="7"/>
        <v>0.3917454285918</v>
      </c>
      <c r="L36" s="126">
        <f t="shared" si="1"/>
        <v>20466.7399167786</v>
      </c>
      <c r="M36" s="55"/>
      <c r="N36" s="126">
        <f t="shared" si="3"/>
        <v>0</v>
      </c>
    </row>
    <row r="37" ht="16" customHeight="1" spans="1:14">
      <c r="A37" s="119"/>
      <c r="B37" s="17">
        <v>3</v>
      </c>
      <c r="C37" s="18" t="s">
        <v>24</v>
      </c>
      <c r="D37" s="114" t="s">
        <v>130</v>
      </c>
      <c r="E37" s="20">
        <v>8607.8958</v>
      </c>
      <c r="F37" s="21">
        <v>1941</v>
      </c>
      <c r="G37" s="23">
        <v>28</v>
      </c>
      <c r="H37" s="23">
        <v>9</v>
      </c>
      <c r="I37" s="23">
        <v>19</v>
      </c>
      <c r="J37" s="21">
        <v>54348</v>
      </c>
      <c r="K37" s="55">
        <f t="shared" si="7"/>
        <v>0.0878044112662339</v>
      </c>
      <c r="L37" s="126">
        <f t="shared" si="1"/>
        <v>4771.99414349728</v>
      </c>
      <c r="M37" s="55"/>
      <c r="N37" s="126">
        <f t="shared" si="3"/>
        <v>0</v>
      </c>
    </row>
    <row r="38" ht="16" customHeight="1" spans="1:14">
      <c r="A38" s="119"/>
      <c r="B38" s="17">
        <v>4</v>
      </c>
      <c r="C38" s="18" t="s">
        <v>26</v>
      </c>
      <c r="D38" s="114" t="s">
        <v>21</v>
      </c>
      <c r="E38" s="20">
        <v>2870.7086</v>
      </c>
      <c r="F38" s="21">
        <v>2701</v>
      </c>
      <c r="G38" s="23">
        <v>28</v>
      </c>
      <c r="H38" s="23">
        <v>9</v>
      </c>
      <c r="I38" s="23">
        <v>19</v>
      </c>
      <c r="J38" s="21">
        <v>75628</v>
      </c>
      <c r="K38" s="55">
        <f t="shared" si="7"/>
        <v>0.0292825197233352</v>
      </c>
      <c r="L38" s="126">
        <f t="shared" si="1"/>
        <v>2214.5784016364</v>
      </c>
      <c r="M38" s="55"/>
      <c r="N38" s="126">
        <f t="shared" si="3"/>
        <v>0</v>
      </c>
    </row>
    <row r="39" ht="16" customHeight="1" spans="1:14">
      <c r="A39" s="119"/>
      <c r="B39" s="17">
        <v>5</v>
      </c>
      <c r="C39" s="18" t="s">
        <v>57</v>
      </c>
      <c r="D39" s="114" t="s">
        <v>403</v>
      </c>
      <c r="E39" s="20">
        <v>16415.8096</v>
      </c>
      <c r="F39" s="21">
        <v>1722</v>
      </c>
      <c r="G39" s="23">
        <v>26</v>
      </c>
      <c r="H39" s="23">
        <v>9</v>
      </c>
      <c r="I39" s="23">
        <v>17</v>
      </c>
      <c r="J39" s="21">
        <v>44772</v>
      </c>
      <c r="K39" s="55">
        <f t="shared" si="7"/>
        <v>0.167448646089163</v>
      </c>
      <c r="L39" s="126">
        <f t="shared" si="1"/>
        <v>7497.01078270399</v>
      </c>
      <c r="M39" s="55"/>
      <c r="N39" s="126">
        <f t="shared" si="3"/>
        <v>0</v>
      </c>
    </row>
    <row r="40" ht="16" customHeight="1" spans="1:14">
      <c r="A40" s="120"/>
      <c r="B40" s="30"/>
      <c r="C40" s="116" t="s">
        <v>281</v>
      </c>
      <c r="D40" s="30"/>
      <c r="E40" s="25">
        <v>98034.89</v>
      </c>
      <c r="F40" s="26">
        <v>1798</v>
      </c>
      <c r="G40" s="27">
        <v>26</v>
      </c>
      <c r="H40" s="28" t="s">
        <v>29</v>
      </c>
      <c r="I40" s="28" t="s">
        <v>29</v>
      </c>
      <c r="J40" s="26">
        <f>L40</f>
        <v>47510.6203829106</v>
      </c>
      <c r="K40" s="59">
        <f>SUM(K35:K39)</f>
        <v>1.00000000408018</v>
      </c>
      <c r="L40" s="127">
        <f>SUM(L35:L39)</f>
        <v>47510.6203829106</v>
      </c>
      <c r="M40" s="55">
        <f>E40/$E$41</f>
        <v>0.104017218781545</v>
      </c>
      <c r="N40" s="126">
        <f t="shared" si="3"/>
        <v>4941.92259481612</v>
      </c>
    </row>
    <row r="41" ht="16" customHeight="1" spans="1:14">
      <c r="A41" s="121" t="s">
        <v>404</v>
      </c>
      <c r="B41" s="122"/>
      <c r="C41" s="122"/>
      <c r="D41" s="123"/>
      <c r="E41" s="25">
        <v>942487.13</v>
      </c>
      <c r="F41" s="26">
        <v>1671</v>
      </c>
      <c r="G41" s="27">
        <v>25</v>
      </c>
      <c r="H41" s="28" t="s">
        <v>29</v>
      </c>
      <c r="I41" s="28" t="s">
        <v>29</v>
      </c>
      <c r="J41" s="26">
        <f>N41</f>
        <v>42608.3427582698</v>
      </c>
      <c r="K41" s="55"/>
      <c r="L41" s="126"/>
      <c r="M41" s="55">
        <f>SUM(M9:M40)</f>
        <v>1</v>
      </c>
      <c r="N41" s="127">
        <f>SUM(N9:N40)</f>
        <v>42608.3427582698</v>
      </c>
    </row>
    <row r="42" ht="12" customHeight="1"/>
    <row r="43" ht="12" customHeight="1"/>
    <row r="44" ht="12" customHeight="1"/>
    <row r="45" ht="12" customHeight="1" spans="4:4">
      <c r="D45" s="124"/>
    </row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</sheetData>
  <mergeCells count="26">
    <mergeCell ref="A1:J1"/>
    <mergeCell ref="A2:N2"/>
    <mergeCell ref="G3:I3"/>
    <mergeCell ref="C9:D9"/>
    <mergeCell ref="C16:D16"/>
    <mergeCell ref="C22:D22"/>
    <mergeCell ref="C27:D27"/>
    <mergeCell ref="C34:D34"/>
    <mergeCell ref="A41:D41"/>
    <mergeCell ref="A3:A4"/>
    <mergeCell ref="A5:A9"/>
    <mergeCell ref="A10:A16"/>
    <mergeCell ref="A17:A22"/>
    <mergeCell ref="A23:A27"/>
    <mergeCell ref="A28:A34"/>
    <mergeCell ref="A35:A40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rintOptions horizontalCentered="1"/>
  <pageMargins left="1.0625" right="1.0625" top="1.18055555555556" bottom="1.18055555555556" header="0.314583333333333" footer="0.314583333333333"/>
  <pageSetup paperSize="9" firstPageNumber="6" orientation="portrait" useFirstPageNumber="1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1.太原市</vt:lpstr>
      <vt:lpstr>2.大同市</vt:lpstr>
      <vt:lpstr>6.朔州市</vt:lpstr>
      <vt:lpstr>9.忻州市</vt:lpstr>
      <vt:lpstr>11.吕梁市</vt:lpstr>
      <vt:lpstr>7.晋中市</vt:lpstr>
      <vt:lpstr>3.阳泉市</vt:lpstr>
      <vt:lpstr>4.长治市</vt:lpstr>
      <vt:lpstr>5.晋城市</vt:lpstr>
      <vt:lpstr>10.临汾市</vt:lpstr>
      <vt:lpstr>8.运城市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2006-09-13T11:21:00Z</dcterms:created>
  <cp:lastPrinted>2020-01-02T03:37:00Z</cp:lastPrinted>
  <dcterms:modified xsi:type="dcterms:W3CDTF">2020-08-19T06:13:56Z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